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915" yWindow="720" windowWidth="20730" windowHeight="11580" tabRatio="594"/>
  </bookViews>
  <sheets>
    <sheet name="Activity Risk Register" sheetId="1" r:id="rId1"/>
    <sheet name="Likelihood, Consequence Matrix" sheetId="8" r:id="rId2"/>
    <sheet name="Escalation &amp; Action" sheetId="6" r:id="rId3"/>
    <sheet name="Risk Register Exemplar" sheetId="5" r:id="rId4"/>
  </sheets>
  <definedNames>
    <definedName name="ActionReq">#REF!</definedName>
    <definedName name="Categories">#REF!</definedName>
    <definedName name="Consequence">#REF!</definedName>
    <definedName name="Likelihood">#REF!</definedName>
    <definedName name="OpenClose">#REF!</definedName>
    <definedName name="_xlnm.Print_Area" localSheetId="0">'Activity Risk Register'!$A:$W</definedName>
    <definedName name="_xlnm.Print_Area" localSheetId="2">'Escalation &amp; Action'!$A$1:$C$8</definedName>
    <definedName name="_xlnm.Print_Area" localSheetId="3">'Risk Register Exemplar'!$A$1:$V$23</definedName>
    <definedName name="_xlnm.Print_Titles" localSheetId="0">'Activity Risk Register'!$33:$33</definedName>
    <definedName name="_xlnm.Print_Titles" localSheetId="3">'Risk Register Exemplar'!#REF!</definedName>
  </definedNames>
  <calcPr calcId="145621"/>
</workbook>
</file>

<file path=xl/calcChain.xml><?xml version="1.0" encoding="utf-8"?>
<calcChain xmlns="http://schemas.openxmlformats.org/spreadsheetml/2006/main">
  <c r="N46" i="5" l="1"/>
  <c r="M46" i="5"/>
  <c r="G46" i="5"/>
  <c r="N45" i="5"/>
  <c r="M45" i="5"/>
  <c r="G45" i="5"/>
  <c r="M44" i="5"/>
  <c r="N44" i="5" s="1"/>
  <c r="G44" i="5"/>
  <c r="N43" i="5"/>
  <c r="G43" i="5"/>
  <c r="N42" i="5"/>
  <c r="G42" i="5"/>
  <c r="N41" i="5"/>
  <c r="G41" i="5"/>
  <c r="N38" i="5"/>
  <c r="G38" i="5"/>
  <c r="G36" i="5"/>
  <c r="N36" i="5" s="1"/>
  <c r="M36" i="5" s="1"/>
  <c r="G35" i="5"/>
  <c r="N35" i="5" s="1"/>
  <c r="M35" i="5" s="1"/>
  <c r="N34" i="5"/>
  <c r="M34" i="5" s="1"/>
  <c r="G34" i="5"/>
  <c r="V29" i="5"/>
  <c r="V27" i="5"/>
  <c r="N23" i="5"/>
  <c r="M23" i="5"/>
  <c r="M22" i="5"/>
  <c r="N22" i="5" s="1"/>
  <c r="N21" i="5"/>
  <c r="M21" i="5"/>
  <c r="M20" i="5"/>
  <c r="N20" i="5" s="1"/>
  <c r="N19" i="5"/>
  <c r="M19" i="5"/>
  <c r="M18" i="5"/>
  <c r="N18" i="5" s="1"/>
  <c r="N17" i="5"/>
  <c r="M17" i="5"/>
  <c r="M16" i="5"/>
  <c r="N16" i="5" s="1"/>
  <c r="N15" i="5"/>
  <c r="M15" i="5"/>
  <c r="M14" i="5"/>
  <c r="N14" i="5" s="1"/>
  <c r="M12" i="5"/>
  <c r="V7" i="5"/>
  <c r="V5" i="5"/>
  <c r="M140" i="1"/>
  <c r="O140" i="1" s="1"/>
  <c r="G140" i="1"/>
  <c r="M139" i="1"/>
  <c r="O139" i="1" s="1"/>
  <c r="G139" i="1"/>
  <c r="O138" i="1"/>
  <c r="M138" i="1"/>
  <c r="G138" i="1"/>
  <c r="M137" i="1"/>
  <c r="O137" i="1" s="1"/>
  <c r="G137" i="1"/>
  <c r="M136" i="1"/>
  <c r="O136" i="1" s="1"/>
  <c r="G136" i="1"/>
  <c r="M135" i="1"/>
  <c r="O135" i="1" s="1"/>
  <c r="G135" i="1"/>
  <c r="O133" i="1"/>
  <c r="F133" i="1"/>
  <c r="G133" i="1" s="1"/>
  <c r="O131" i="1"/>
  <c r="M131" i="1"/>
  <c r="G131" i="1"/>
  <c r="G130" i="1"/>
  <c r="O130" i="1" s="1"/>
  <c r="M130" i="1" s="1"/>
  <c r="G129" i="1"/>
  <c r="O128" i="1"/>
  <c r="G128" i="1"/>
  <c r="W123" i="1"/>
  <c r="W121" i="1"/>
  <c r="M117" i="1"/>
  <c r="O117" i="1" s="1"/>
  <c r="G117" i="1"/>
  <c r="O116" i="1"/>
  <c r="M116" i="1"/>
  <c r="G116" i="1"/>
  <c r="M115" i="1"/>
  <c r="O115" i="1" s="1"/>
  <c r="G115" i="1"/>
  <c r="M114" i="1"/>
  <c r="O114" i="1" s="1"/>
  <c r="G114" i="1"/>
  <c r="M113" i="1"/>
  <c r="O113" i="1" s="1"/>
  <c r="G113" i="1"/>
  <c r="O112" i="1"/>
  <c r="M112" i="1"/>
  <c r="G112" i="1"/>
  <c r="O110" i="1"/>
  <c r="G110" i="1"/>
  <c r="F110" i="1"/>
  <c r="G108" i="1"/>
  <c r="O108" i="1" s="1"/>
  <c r="M108" i="1" s="1"/>
  <c r="G107" i="1"/>
  <c r="O107" i="1" s="1"/>
  <c r="M107" i="1" s="1"/>
  <c r="O106" i="1"/>
  <c r="M106" i="1" s="1"/>
  <c r="G106" i="1"/>
  <c r="G100" i="1" s="1"/>
  <c r="F100" i="1" s="1"/>
  <c r="O105" i="1"/>
  <c r="M105" i="1"/>
  <c r="G105" i="1"/>
  <c r="W100" i="1"/>
  <c r="W98" i="1"/>
  <c r="O94" i="1"/>
  <c r="M94" i="1"/>
  <c r="G94" i="1"/>
  <c r="M93" i="1"/>
  <c r="O93" i="1" s="1"/>
  <c r="G93" i="1"/>
  <c r="M92" i="1"/>
  <c r="O92" i="1" s="1"/>
  <c r="G92" i="1"/>
  <c r="M91" i="1"/>
  <c r="O91" i="1" s="1"/>
  <c r="G91" i="1"/>
  <c r="O90" i="1"/>
  <c r="M90" i="1"/>
  <c r="G90" i="1"/>
  <c r="M89" i="1"/>
  <c r="O89" i="1" s="1"/>
  <c r="G89" i="1"/>
  <c r="O87" i="1"/>
  <c r="F87" i="1"/>
  <c r="G87" i="1" s="1"/>
  <c r="G77" i="1" s="1"/>
  <c r="F77" i="1" s="1"/>
  <c r="G85" i="1"/>
  <c r="O85" i="1" s="1"/>
  <c r="M85" i="1" s="1"/>
  <c r="O84" i="1"/>
  <c r="M84" i="1" s="1"/>
  <c r="G84" i="1"/>
  <c r="O83" i="1"/>
  <c r="M83" i="1"/>
  <c r="G83" i="1"/>
  <c r="G82" i="1"/>
  <c r="O82" i="1" s="1"/>
  <c r="W77" i="1"/>
  <c r="W75" i="1"/>
  <c r="M71" i="1"/>
  <c r="O71" i="1" s="1"/>
  <c r="G71" i="1"/>
  <c r="M70" i="1"/>
  <c r="O70" i="1" s="1"/>
  <c r="G70" i="1"/>
  <c r="M69" i="1"/>
  <c r="O69" i="1" s="1"/>
  <c r="G69" i="1"/>
  <c r="O68" i="1"/>
  <c r="M68" i="1"/>
  <c r="G68" i="1"/>
  <c r="M67" i="1"/>
  <c r="O67" i="1" s="1"/>
  <c r="G67" i="1"/>
  <c r="M66" i="1"/>
  <c r="O66" i="1" s="1"/>
  <c r="G66" i="1"/>
  <c r="O64" i="1"/>
  <c r="F64" i="1"/>
  <c r="G64" i="1" s="1"/>
  <c r="O62" i="1"/>
  <c r="M62" i="1" s="1"/>
  <c r="G62" i="1"/>
  <c r="O61" i="1"/>
  <c r="M61" i="1"/>
  <c r="G61" i="1"/>
  <c r="G60" i="1"/>
  <c r="O60" i="1" s="1"/>
  <c r="M60" i="1" s="1"/>
  <c r="G59" i="1"/>
  <c r="W54" i="1"/>
  <c r="W52" i="1"/>
  <c r="M48" i="1"/>
  <c r="O48" i="1" s="1"/>
  <c r="G48" i="1"/>
  <c r="M47" i="1"/>
  <c r="O47" i="1" s="1"/>
  <c r="G47" i="1"/>
  <c r="O46" i="1"/>
  <c r="M46" i="1"/>
  <c r="G46" i="1"/>
  <c r="M45" i="1"/>
  <c r="O45" i="1" s="1"/>
  <c r="G45" i="1"/>
  <c r="M44" i="1"/>
  <c r="O44" i="1" s="1"/>
  <c r="G44" i="1"/>
  <c r="M43" i="1"/>
  <c r="O43" i="1" s="1"/>
  <c r="G43" i="1"/>
  <c r="O41" i="1"/>
  <c r="F41" i="1"/>
  <c r="G41" i="1" s="1"/>
  <c r="O39" i="1"/>
  <c r="M39" i="1"/>
  <c r="G39" i="1"/>
  <c r="G38" i="1"/>
  <c r="O38" i="1" s="1"/>
  <c r="M38" i="1" s="1"/>
  <c r="G37" i="1"/>
  <c r="G31" i="1" s="1"/>
  <c r="F31" i="1" s="1"/>
  <c r="O36" i="1"/>
  <c r="M36" i="1" s="1"/>
  <c r="G36" i="1"/>
  <c r="W31" i="1"/>
  <c r="W29" i="1"/>
  <c r="N25" i="1"/>
  <c r="M25" i="1"/>
  <c r="M24" i="1"/>
  <c r="N23" i="1"/>
  <c r="M23" i="1"/>
  <c r="N22" i="1"/>
  <c r="M22" i="1"/>
  <c r="N21" i="1"/>
  <c r="M21" i="1"/>
  <c r="N20" i="1"/>
  <c r="M20" i="1"/>
  <c r="N19" i="1"/>
  <c r="M19" i="1"/>
  <c r="N18" i="1"/>
  <c r="M18" i="1"/>
  <c r="N17" i="1"/>
  <c r="M17" i="1"/>
  <c r="N16" i="1"/>
  <c r="M16" i="1"/>
  <c r="N15" i="1"/>
  <c r="M15" i="1"/>
  <c r="W8" i="1"/>
  <c r="W6" i="1"/>
  <c r="N7" i="5" l="1"/>
  <c r="M7" i="5" s="1"/>
  <c r="N29" i="5"/>
  <c r="M29" i="5" s="1"/>
  <c r="G29" i="5"/>
  <c r="F29" i="5" s="1"/>
  <c r="G123" i="1"/>
  <c r="F123" i="1" s="1"/>
  <c r="G54" i="1"/>
  <c r="F54" i="1" s="1"/>
  <c r="O77" i="1"/>
  <c r="M77" i="1" s="1"/>
  <c r="M82" i="1"/>
  <c r="O123" i="1"/>
  <c r="M123" i="1" s="1"/>
  <c r="O100" i="1"/>
  <c r="M100" i="1" s="1"/>
  <c r="O37" i="1"/>
  <c r="O59" i="1"/>
  <c r="M128" i="1"/>
  <c r="O129" i="1"/>
  <c r="M129" i="1" s="1"/>
  <c r="M59" i="1" l="1"/>
  <c r="O54" i="1"/>
  <c r="M54" i="1" s="1"/>
  <c r="M37" i="1"/>
  <c r="O31" i="1"/>
  <c r="O13" i="1" l="1"/>
  <c r="M31" i="1"/>
  <c r="O8" i="1" l="1"/>
  <c r="M8" i="1" s="1"/>
  <c r="M13" i="1"/>
</calcChain>
</file>

<file path=xl/comments1.xml><?xml version="1.0" encoding="utf-8"?>
<comments xmlns="http://schemas.openxmlformats.org/spreadsheetml/2006/main">
  <authors>
    <author>MFAT</author>
    <author>CPF</author>
  </authors>
  <commentList>
    <comment ref="T34" authorId="0">
      <text>
        <r>
          <rPr>
            <sz val="9"/>
            <color indexed="81"/>
            <rFont val="Tahoma"/>
            <family val="2"/>
          </rPr>
          <t>MFAT Activity Manager to follow up on the required action</t>
        </r>
      </text>
    </comment>
    <comment ref="B36"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F36" authorId="0">
      <text>
        <r>
          <rPr>
            <sz val="9"/>
            <color indexed="81"/>
            <rFont val="Tahoma"/>
            <family val="2"/>
          </rPr>
          <t>Inherent Risk is determined by SafeTravel rating for that location or country. See: https://www.safetravel.govt.nz/travel-advisories-destination</t>
        </r>
      </text>
    </comment>
    <comment ref="J36" authorId="0">
      <text>
        <r>
          <rPr>
            <sz val="9"/>
            <color indexed="81"/>
            <rFont val="Tahoma"/>
            <family val="2"/>
          </rPr>
          <t>The control is the completion of the H&amp;S Acknowledgement Form</t>
        </r>
      </text>
    </comment>
    <comment ref="K36" authorId="1">
      <text>
        <r>
          <rPr>
            <sz val="9"/>
            <color indexed="81"/>
            <rFont val="Tahoma"/>
            <family val="2"/>
          </rPr>
          <t>Attach link to signed Form</t>
        </r>
      </text>
    </comment>
    <comment ref="P36" authorId="1">
      <text>
        <r>
          <rPr>
            <sz val="9"/>
            <color indexed="81"/>
            <rFont val="Tahoma"/>
            <family val="2"/>
          </rPr>
          <t>All grey cells in the Health and Safety component of the Register do NOT need to be populated</t>
        </r>
      </text>
    </comment>
    <comment ref="R36" authorId="0">
      <text>
        <r>
          <rPr>
            <sz val="9"/>
            <color indexed="81"/>
            <rFont val="Tahoma"/>
            <family val="2"/>
          </rPr>
          <t>Select from dropdown menu</t>
        </r>
      </text>
    </comment>
    <comment ref="B37"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B38"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B39"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C41" authorId="0">
      <text>
        <r>
          <rPr>
            <sz val="9"/>
            <color indexed="81"/>
            <rFont val="Tahoma"/>
            <family val="2"/>
          </rPr>
          <t xml:space="preserve">Select most appropriate description from dropdown menu. </t>
        </r>
      </text>
    </comment>
    <comment ref="D41" authorId="0">
      <text>
        <r>
          <rPr>
            <sz val="9"/>
            <color indexed="81"/>
            <rFont val="Tahoma"/>
            <family val="2"/>
          </rPr>
          <t>Outline the work to be undertaken</t>
        </r>
      </text>
    </comment>
    <comment ref="F41" authorId="0">
      <text>
        <r>
          <rPr>
            <sz val="9"/>
            <color indexed="81"/>
            <rFont val="Tahoma"/>
            <family val="2"/>
          </rPr>
          <t>Inherent risk automatically populates. Adjust manually if necessary by using the Risk Matrix to determine inherent risk of the work (before any controls in place)</t>
        </r>
      </text>
    </comment>
    <comment ref="J41" authorId="0">
      <text>
        <r>
          <rPr>
            <sz val="9"/>
            <color indexed="81"/>
            <rFont val="Tahoma"/>
            <family val="2"/>
          </rPr>
          <t>Control is the Safety Plan</t>
        </r>
      </text>
    </comment>
    <comment ref="M41" authorId="0">
      <text>
        <r>
          <rPr>
            <sz val="9"/>
            <color indexed="81"/>
            <rFont val="Tahoma"/>
            <family val="2"/>
          </rPr>
          <t>Use Risk Matrix to determine the residual risk of the work (once all controls are in place)</t>
        </r>
      </text>
    </comment>
    <comment ref="R41" authorId="0">
      <text>
        <r>
          <rPr>
            <sz val="9"/>
            <color indexed="81"/>
            <rFont val="Tahoma"/>
            <family val="2"/>
          </rPr>
          <t>Select from dropdown menu</t>
        </r>
      </text>
    </comment>
    <comment ref="D43" authorId="0">
      <text>
        <r>
          <rPr>
            <sz val="9"/>
            <color indexed="81"/>
            <rFont val="Tahoma"/>
            <family val="2"/>
          </rPr>
          <t>Describe the hazard, potential issue or provide outline of incidents occured</t>
        </r>
      </text>
    </comment>
    <comment ref="T57" authorId="0">
      <text>
        <r>
          <rPr>
            <sz val="9"/>
            <color indexed="81"/>
            <rFont val="Tahoma"/>
            <family val="2"/>
          </rPr>
          <t>MFAT Activity Manager to follow up on the required action</t>
        </r>
      </text>
    </comment>
    <comment ref="B59"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F59" authorId="0">
      <text>
        <r>
          <rPr>
            <sz val="9"/>
            <color indexed="81"/>
            <rFont val="Tahoma"/>
            <family val="2"/>
          </rPr>
          <t>Inherent Risk is determined by SafeTravel rating for that location or country. See: https://www.safetravel.govt.nz/travel-advisories-destination</t>
        </r>
      </text>
    </comment>
    <comment ref="J59" authorId="0">
      <text>
        <r>
          <rPr>
            <sz val="9"/>
            <color indexed="81"/>
            <rFont val="Tahoma"/>
            <family val="2"/>
          </rPr>
          <t>The control is the completion of the H&amp;S Acknowledgement Form</t>
        </r>
      </text>
    </comment>
    <comment ref="K59" authorId="0">
      <text>
        <r>
          <rPr>
            <sz val="9"/>
            <color indexed="81"/>
            <rFont val="Tahoma"/>
            <family val="2"/>
          </rPr>
          <t>All grey cells in the Health and Safety component of the Register do NOT need to be populated</t>
        </r>
      </text>
    </comment>
    <comment ref="R59" authorId="0">
      <text>
        <r>
          <rPr>
            <sz val="9"/>
            <color indexed="81"/>
            <rFont val="Tahoma"/>
            <family val="2"/>
          </rPr>
          <t>Select from dropdown menu</t>
        </r>
      </text>
    </comment>
    <comment ref="B60"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B61"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B62"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C64" authorId="0">
      <text>
        <r>
          <rPr>
            <sz val="9"/>
            <color indexed="81"/>
            <rFont val="Tahoma"/>
            <family val="2"/>
          </rPr>
          <t xml:space="preserve">Select most appropriate description from dropdown menu. </t>
        </r>
      </text>
    </comment>
    <comment ref="D64" authorId="0">
      <text>
        <r>
          <rPr>
            <sz val="9"/>
            <color indexed="81"/>
            <rFont val="Tahoma"/>
            <family val="2"/>
          </rPr>
          <t>Outline the work to be undertaken</t>
        </r>
      </text>
    </comment>
    <comment ref="F64" authorId="0">
      <text>
        <r>
          <rPr>
            <sz val="9"/>
            <color indexed="81"/>
            <rFont val="Tahoma"/>
            <family val="2"/>
          </rPr>
          <t>Inherent risk automatically populates. Adjust manually if necessary by using the Risk Matrix to determine inherent risk of the work (before any controls in place)</t>
        </r>
      </text>
    </comment>
    <comment ref="J64" authorId="0">
      <text>
        <r>
          <rPr>
            <sz val="9"/>
            <color indexed="81"/>
            <rFont val="Tahoma"/>
            <family val="2"/>
          </rPr>
          <t>Control is the Safety Plan</t>
        </r>
      </text>
    </comment>
    <comment ref="M64" authorId="0">
      <text>
        <r>
          <rPr>
            <sz val="9"/>
            <color indexed="81"/>
            <rFont val="Tahoma"/>
            <family val="2"/>
          </rPr>
          <t>Use Risk Matrix to determine the residual risk of the work (once all controls are in place)</t>
        </r>
      </text>
    </comment>
    <comment ref="R64" authorId="0">
      <text>
        <r>
          <rPr>
            <sz val="9"/>
            <color indexed="81"/>
            <rFont val="Tahoma"/>
            <family val="2"/>
          </rPr>
          <t>Select from dropdown menu</t>
        </r>
      </text>
    </comment>
    <comment ref="D66" authorId="0">
      <text>
        <r>
          <rPr>
            <sz val="9"/>
            <color indexed="81"/>
            <rFont val="Tahoma"/>
            <family val="2"/>
          </rPr>
          <t>Describe the hazard, potential issue or provide outline of incidents occured</t>
        </r>
      </text>
    </comment>
    <comment ref="T80" authorId="0">
      <text>
        <r>
          <rPr>
            <sz val="9"/>
            <color indexed="81"/>
            <rFont val="Tahoma"/>
            <family val="2"/>
          </rPr>
          <t>MFAT Activity Manager to follow up on the required action</t>
        </r>
      </text>
    </comment>
    <comment ref="B82"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F82" authorId="0">
      <text>
        <r>
          <rPr>
            <sz val="9"/>
            <color indexed="81"/>
            <rFont val="Tahoma"/>
            <family val="2"/>
          </rPr>
          <t>Inherent Risk is determined by SafeTravel rating for that location or country. See: https://www.safetravel.govt.nz/travel-advisories-destination</t>
        </r>
      </text>
    </comment>
    <comment ref="J82" authorId="0">
      <text>
        <r>
          <rPr>
            <sz val="9"/>
            <color indexed="81"/>
            <rFont val="Tahoma"/>
            <family val="2"/>
          </rPr>
          <t>The control is the completion of the H&amp;S Acknowledgement Form</t>
        </r>
      </text>
    </comment>
    <comment ref="K82" authorId="0">
      <text>
        <r>
          <rPr>
            <sz val="9"/>
            <color indexed="81"/>
            <rFont val="Tahoma"/>
            <family val="2"/>
          </rPr>
          <t>All grey cells in the Health and Safety component of the Register do NOT need to be populated</t>
        </r>
      </text>
    </comment>
    <comment ref="R82" authorId="0">
      <text>
        <r>
          <rPr>
            <sz val="9"/>
            <color indexed="81"/>
            <rFont val="Tahoma"/>
            <family val="2"/>
          </rPr>
          <t>Select from dropdown menu</t>
        </r>
      </text>
    </comment>
    <comment ref="B83"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B84"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B85"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C87" authorId="0">
      <text>
        <r>
          <rPr>
            <sz val="9"/>
            <color indexed="81"/>
            <rFont val="Tahoma"/>
            <family val="2"/>
          </rPr>
          <t xml:space="preserve">Select most appropriate description from dropdown menu. </t>
        </r>
      </text>
    </comment>
    <comment ref="D87" authorId="0">
      <text>
        <r>
          <rPr>
            <sz val="9"/>
            <color indexed="81"/>
            <rFont val="Tahoma"/>
            <family val="2"/>
          </rPr>
          <t>Outline the work to be undertaken</t>
        </r>
      </text>
    </comment>
    <comment ref="F87" authorId="0">
      <text>
        <r>
          <rPr>
            <sz val="9"/>
            <color indexed="81"/>
            <rFont val="Tahoma"/>
            <family val="2"/>
          </rPr>
          <t>Inherent risk automatically populates. Adjust manually if necessary by using the Risk Matrix to determine inherent risk of the work (before any controls in place)</t>
        </r>
      </text>
    </comment>
    <comment ref="J87" authorId="0">
      <text>
        <r>
          <rPr>
            <sz val="9"/>
            <color indexed="81"/>
            <rFont val="Tahoma"/>
            <family val="2"/>
          </rPr>
          <t>Control is the Safety Plan</t>
        </r>
      </text>
    </comment>
    <comment ref="M87" authorId="0">
      <text>
        <r>
          <rPr>
            <sz val="9"/>
            <color indexed="81"/>
            <rFont val="Tahoma"/>
            <family val="2"/>
          </rPr>
          <t>Use Risk Matrix to determine the residual risk of the work (once all controls are in place)</t>
        </r>
      </text>
    </comment>
    <comment ref="R87" authorId="0">
      <text>
        <r>
          <rPr>
            <sz val="9"/>
            <color indexed="81"/>
            <rFont val="Tahoma"/>
            <family val="2"/>
          </rPr>
          <t>Select from dropdown menu</t>
        </r>
      </text>
    </comment>
    <comment ref="D89" authorId="0">
      <text>
        <r>
          <rPr>
            <sz val="9"/>
            <color indexed="81"/>
            <rFont val="Tahoma"/>
            <family val="2"/>
          </rPr>
          <t>Describe the hazard, potential issue or provide outline of incidents occured</t>
        </r>
      </text>
    </comment>
    <comment ref="T103" authorId="0">
      <text>
        <r>
          <rPr>
            <sz val="9"/>
            <color indexed="81"/>
            <rFont val="Tahoma"/>
            <family val="2"/>
          </rPr>
          <t>MFAT Activity Manager to follow up on the required action</t>
        </r>
      </text>
    </comment>
    <comment ref="B105"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F105" authorId="0">
      <text>
        <r>
          <rPr>
            <sz val="9"/>
            <color indexed="81"/>
            <rFont val="Tahoma"/>
            <family val="2"/>
          </rPr>
          <t>Inherent Risk is determined by SafeTravel rating for that location or country. See: https://www.safetravel.govt.nz/travel-advisories-destination</t>
        </r>
      </text>
    </comment>
    <comment ref="J105" authorId="0">
      <text>
        <r>
          <rPr>
            <sz val="9"/>
            <color indexed="81"/>
            <rFont val="Tahoma"/>
            <family val="2"/>
          </rPr>
          <t>The control is the completion of the H&amp;S Acknowledgement Form</t>
        </r>
      </text>
    </comment>
    <comment ref="K105" authorId="0">
      <text>
        <r>
          <rPr>
            <sz val="9"/>
            <color indexed="81"/>
            <rFont val="Tahoma"/>
            <family val="2"/>
          </rPr>
          <t>All grey cells in the Health and Safety component of the Register do NOT need to be populated</t>
        </r>
      </text>
    </comment>
    <comment ref="R105" authorId="0">
      <text>
        <r>
          <rPr>
            <sz val="9"/>
            <color indexed="81"/>
            <rFont val="Tahoma"/>
            <family val="2"/>
          </rPr>
          <t>Select from dropdown menu</t>
        </r>
      </text>
    </comment>
    <comment ref="B106"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B107"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B108"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C110" authorId="0">
      <text>
        <r>
          <rPr>
            <sz val="9"/>
            <color indexed="81"/>
            <rFont val="Tahoma"/>
            <family val="2"/>
          </rPr>
          <t xml:space="preserve">Select most appropriate description from dropdown menu. </t>
        </r>
      </text>
    </comment>
    <comment ref="D110" authorId="0">
      <text>
        <r>
          <rPr>
            <sz val="9"/>
            <color indexed="81"/>
            <rFont val="Tahoma"/>
            <family val="2"/>
          </rPr>
          <t>Outline the work to be undertaken</t>
        </r>
      </text>
    </comment>
    <comment ref="F110" authorId="0">
      <text>
        <r>
          <rPr>
            <sz val="9"/>
            <color indexed="81"/>
            <rFont val="Tahoma"/>
            <family val="2"/>
          </rPr>
          <t>Inherent risk automatically populates. Adjust manually if necessary by using the Risk Matrix to determine inherent risk of the work (before any controls in place)</t>
        </r>
      </text>
    </comment>
    <comment ref="J110" authorId="0">
      <text>
        <r>
          <rPr>
            <sz val="9"/>
            <color indexed="81"/>
            <rFont val="Tahoma"/>
            <family val="2"/>
          </rPr>
          <t>Control is the Safety Plan</t>
        </r>
      </text>
    </comment>
    <comment ref="M110" authorId="0">
      <text>
        <r>
          <rPr>
            <sz val="9"/>
            <color indexed="81"/>
            <rFont val="Tahoma"/>
            <family val="2"/>
          </rPr>
          <t>Use Risk Matrix to determine the residual risk of the work (once all controls are in place)</t>
        </r>
      </text>
    </comment>
    <comment ref="R110" authorId="0">
      <text>
        <r>
          <rPr>
            <sz val="9"/>
            <color indexed="81"/>
            <rFont val="Tahoma"/>
            <family val="2"/>
          </rPr>
          <t>Select from dropdown menu</t>
        </r>
      </text>
    </comment>
    <comment ref="D112" authorId="0">
      <text>
        <r>
          <rPr>
            <sz val="9"/>
            <color indexed="81"/>
            <rFont val="Tahoma"/>
            <family val="2"/>
          </rPr>
          <t>Describe the hazard, potential issue or provide outline of incidents occured</t>
        </r>
      </text>
    </comment>
    <comment ref="T126" authorId="0">
      <text>
        <r>
          <rPr>
            <sz val="9"/>
            <color indexed="81"/>
            <rFont val="Tahoma"/>
            <family val="2"/>
          </rPr>
          <t>MFAT Activity Manager to follow up on the required action</t>
        </r>
      </text>
    </comment>
    <comment ref="B128"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F128" authorId="0">
      <text>
        <r>
          <rPr>
            <sz val="9"/>
            <color indexed="81"/>
            <rFont val="Tahoma"/>
            <family val="2"/>
          </rPr>
          <t>Inherent Risk is determined by SafeTravel rating for that location or country. See: https://www.safetravel.govt.nz/travel-advisories-destination</t>
        </r>
      </text>
    </comment>
    <comment ref="J128" authorId="0">
      <text>
        <r>
          <rPr>
            <sz val="9"/>
            <color indexed="81"/>
            <rFont val="Tahoma"/>
            <family val="2"/>
          </rPr>
          <t>The control is the completion of the H&amp;S Acknowledgement Form</t>
        </r>
      </text>
    </comment>
    <comment ref="K128" authorId="0">
      <text>
        <r>
          <rPr>
            <sz val="9"/>
            <color indexed="81"/>
            <rFont val="Tahoma"/>
            <family val="2"/>
          </rPr>
          <t>All grey cells in the Health and Safety component of the Register do NOT need to be populated</t>
        </r>
      </text>
    </comment>
    <comment ref="R128" authorId="0">
      <text>
        <r>
          <rPr>
            <sz val="9"/>
            <color indexed="81"/>
            <rFont val="Tahoma"/>
            <family val="2"/>
          </rPr>
          <t>Select from dropdown menu</t>
        </r>
      </text>
    </comment>
    <comment ref="B129" authorId="0">
      <text>
        <r>
          <rPr>
            <sz val="10"/>
            <color indexed="81"/>
            <rFont val="Tahoma"/>
            <family val="2"/>
          </rPr>
          <t xml:space="preserve">Enter the name of the country or location in which workers are required to work. If more than one country or locations within one country have </t>
        </r>
        <r>
          <rPr>
            <i/>
            <sz val="10"/>
            <color indexed="81"/>
            <rFont val="Tahoma"/>
            <family val="2"/>
          </rPr>
          <t>different</t>
        </r>
        <r>
          <rPr>
            <sz val="10"/>
            <color indexed="81"/>
            <rFont val="Tahoma"/>
            <family val="2"/>
          </rPr>
          <t xml:space="preserve"> risk ratings, create a new 'Hazard Type A' row for each country/location.</t>
        </r>
      </text>
    </comment>
    <comment ref="B130"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B131" authorId="0">
      <text>
        <r>
          <rPr>
            <sz val="10"/>
            <color indexed="81"/>
            <rFont val="Tahoma"/>
            <family val="2"/>
          </rPr>
          <t>Enter the name of the country or location in which workers are required to work. If more than one country or locations within one country have different risk ratings, create a new 'Hazard Type A' row for each country.</t>
        </r>
      </text>
    </comment>
    <comment ref="C133" authorId="0">
      <text>
        <r>
          <rPr>
            <sz val="9"/>
            <color indexed="81"/>
            <rFont val="Tahoma"/>
            <family val="2"/>
          </rPr>
          <t xml:space="preserve">Select most appropriate description from dropdown menu. </t>
        </r>
      </text>
    </comment>
    <comment ref="D133" authorId="0">
      <text>
        <r>
          <rPr>
            <sz val="9"/>
            <color indexed="81"/>
            <rFont val="Tahoma"/>
            <family val="2"/>
          </rPr>
          <t>Outline the work to be undertaken</t>
        </r>
      </text>
    </comment>
    <comment ref="F133" authorId="0">
      <text>
        <r>
          <rPr>
            <sz val="9"/>
            <color indexed="81"/>
            <rFont val="Tahoma"/>
            <family val="2"/>
          </rPr>
          <t>Inherent risk automatically populates. Adjust manually if necessary by using the Risk Matrix to determine inherent risk of the work (before any controls in place)</t>
        </r>
      </text>
    </comment>
    <comment ref="J133" authorId="0">
      <text>
        <r>
          <rPr>
            <sz val="9"/>
            <color indexed="81"/>
            <rFont val="Tahoma"/>
            <family val="2"/>
          </rPr>
          <t>Control is the Safety Plan</t>
        </r>
      </text>
    </comment>
    <comment ref="M133" authorId="0">
      <text>
        <r>
          <rPr>
            <sz val="9"/>
            <color indexed="81"/>
            <rFont val="Tahoma"/>
            <family val="2"/>
          </rPr>
          <t>Use Risk Matrix to determine the residual risk of the work (once all controls are in place)</t>
        </r>
      </text>
    </comment>
    <comment ref="R133" authorId="0">
      <text>
        <r>
          <rPr>
            <sz val="9"/>
            <color indexed="81"/>
            <rFont val="Tahoma"/>
            <family val="2"/>
          </rPr>
          <t>Select from dropdown menu</t>
        </r>
      </text>
    </comment>
    <comment ref="D135" authorId="0">
      <text>
        <r>
          <rPr>
            <sz val="9"/>
            <color indexed="81"/>
            <rFont val="Tahoma"/>
            <family val="2"/>
          </rPr>
          <t>Describe the hazard, potential issue or provide outline of incidents occured</t>
        </r>
      </text>
    </comment>
  </commentList>
</comments>
</file>

<file path=xl/sharedStrings.xml><?xml version="1.0" encoding="utf-8"?>
<sst xmlns="http://schemas.openxmlformats.org/spreadsheetml/2006/main" count="737" uniqueCount="282">
  <si>
    <t xml:space="preserve">Hazard Identification </t>
  </si>
  <si>
    <t xml:space="preserve">Hazard Controls </t>
  </si>
  <si>
    <t xml:space="preserve">Risk Management </t>
  </si>
  <si>
    <t xml:space="preserve">Hazard Name </t>
  </si>
  <si>
    <t>Date risk assessed</t>
  </si>
  <si>
    <t>Name of person responsible for ensuring action or plan is completed</t>
  </si>
  <si>
    <t>Date the action or plan will be completed</t>
  </si>
  <si>
    <t>Review date</t>
  </si>
  <si>
    <t>Names of manager and staff rep completing risk assessment for each hazard required.</t>
  </si>
  <si>
    <t xml:space="preserve"> Action plan to eliminate or mitigate the risk is in place</t>
  </si>
  <si>
    <t>N/A</t>
  </si>
  <si>
    <t>Programme</t>
  </si>
  <si>
    <r>
      <t xml:space="preserve">Risk Assessment
</t>
    </r>
    <r>
      <rPr>
        <b/>
        <sz val="9"/>
        <color theme="1"/>
        <rFont val="Calibri"/>
        <family val="2"/>
        <scheme val="minor"/>
      </rPr>
      <t>Rate the H&amp;S risk with existing combined controls in place. 
One score per hazard.</t>
    </r>
  </si>
  <si>
    <t>Activity</t>
  </si>
  <si>
    <t>Overall risk rating</t>
  </si>
  <si>
    <t>Risk no.</t>
  </si>
  <si>
    <t>Risk Identification</t>
  </si>
  <si>
    <t>HAZARD TYPE B: Hazards inherent in the nature of the work being undertaken</t>
  </si>
  <si>
    <t>Open</t>
  </si>
  <si>
    <t>Contractor to apply its hazard controls in accordance with its project safety management plan (or equivalent)</t>
  </si>
  <si>
    <t>Various hazards associated with the nature of the work being undertaken (e.g. construction, hospitals)</t>
  </si>
  <si>
    <t>R#</t>
  </si>
  <si>
    <t>Current Controls</t>
  </si>
  <si>
    <t>Contractor 2</t>
  </si>
  <si>
    <t>Hazard Category</t>
  </si>
  <si>
    <t>Inherent risk
(rate the risk before controls are applied)</t>
  </si>
  <si>
    <t>Treatment Description</t>
  </si>
  <si>
    <t>Treatment Manager</t>
  </si>
  <si>
    <t>See below</t>
  </si>
  <si>
    <t>ACTIVITY-LEVEL RISKS</t>
  </si>
  <si>
    <t>CONTRACT-LEVEL (HEALTH &amp; SAFETY) RISKS</t>
  </si>
  <si>
    <t>Risk and Issue Management</t>
  </si>
  <si>
    <t xml:space="preserve">Various hazards associated with working in the relevant country or countries
</t>
  </si>
  <si>
    <r>
      <t xml:space="preserve">HAZARD TYPE A: General in-country / regional hazards
</t>
    </r>
    <r>
      <rPr>
        <sz val="10"/>
        <color rgb="FFFF0000"/>
        <rFont val="Calibri"/>
        <family val="2"/>
        <scheme val="minor"/>
      </rPr>
      <t>Add a new row for each country which this contract requires workers to undertake work.</t>
    </r>
  </si>
  <si>
    <r>
      <t>HAZARD TYPE C: Special hazards - any other hazards not captured above</t>
    </r>
    <r>
      <rPr>
        <b/>
        <i/>
        <sz val="11"/>
        <color theme="1"/>
        <rFont val="Calibri"/>
        <family val="2"/>
        <scheme val="minor"/>
      </rPr>
      <t xml:space="preserve">
</t>
    </r>
    <r>
      <rPr>
        <sz val="10"/>
        <color rgb="FFFF0000"/>
        <rFont val="Calibri"/>
        <family val="2"/>
        <scheme val="minor"/>
      </rPr>
      <t>Consider all other hazards to the health and safety of workers under this contract and complete a new row for each hazard.</t>
    </r>
  </si>
  <si>
    <t>MFAT receives reports via general reporting and incident reporting. 
MFAT monitors activity and Contractor's safety performance</t>
  </si>
  <si>
    <t>Location</t>
  </si>
  <si>
    <r>
      <t xml:space="preserve">Risk Assessment
</t>
    </r>
    <r>
      <rPr>
        <b/>
        <sz val="10"/>
        <rFont val="Calibri"/>
        <family val="2"/>
        <scheme val="minor"/>
      </rPr>
      <t>Rate the activity risk with existing combined controls in place. 
One score per risk.</t>
    </r>
  </si>
  <si>
    <t>Contractor 3</t>
  </si>
  <si>
    <t xml:space="preserve">Contractor 1 </t>
  </si>
  <si>
    <t xml:space="preserve">Inherent risk </t>
  </si>
  <si>
    <t xml:space="preserve">Overall risk </t>
  </si>
  <si>
    <t xml:space="preserve">Open risks </t>
  </si>
  <si>
    <t>Overall, this Activity's risk is … (overwrite with any necessary comment)</t>
  </si>
  <si>
    <t xml:space="preserve">AMS number </t>
  </si>
  <si>
    <t xml:space="preserve">Total activity issues </t>
  </si>
  <si>
    <t>Total activity open risks</t>
  </si>
  <si>
    <t>Low</t>
  </si>
  <si>
    <t>Medium</t>
  </si>
  <si>
    <t>High</t>
  </si>
  <si>
    <t>Extreme</t>
  </si>
  <si>
    <t>Likelihood</t>
  </si>
  <si>
    <t>Consequence</t>
  </si>
  <si>
    <t>Status of risk</t>
  </si>
  <si>
    <t>Is the control currently in place?</t>
  </si>
  <si>
    <t>List of Hazard Controls to manage risk of harm</t>
  </si>
  <si>
    <t>Overall risk rating (see Matrix tab)</t>
  </si>
  <si>
    <t>Hazard / risk no.</t>
  </si>
  <si>
    <t xml:space="preserve">Koru number </t>
  </si>
  <si>
    <t>Contractor 4</t>
  </si>
  <si>
    <t>Contractor 5</t>
  </si>
  <si>
    <t>Afghanistan</t>
  </si>
  <si>
    <t>Africa Regional</t>
  </si>
  <si>
    <t>ASEAN Regional</t>
  </si>
  <si>
    <t>Cook Islands</t>
  </si>
  <si>
    <t>Economic Development</t>
  </si>
  <si>
    <t>Fiji</t>
  </si>
  <si>
    <t>French Polynesia</t>
  </si>
  <si>
    <t>Human Development</t>
  </si>
  <si>
    <t>Humanitarian and Disaster Management</t>
  </si>
  <si>
    <t>Indonesia</t>
  </si>
  <si>
    <t>Kiribati</t>
  </si>
  <si>
    <t>Samoa</t>
  </si>
  <si>
    <t>Scholarships</t>
  </si>
  <si>
    <t>Solomon Islands</t>
  </si>
  <si>
    <t>Strategic Evaluation and Research</t>
  </si>
  <si>
    <t>Timor-Leste</t>
  </si>
  <si>
    <t>Tokelau</t>
  </si>
  <si>
    <t>Tuvalu</t>
  </si>
  <si>
    <t>Vanuatu</t>
  </si>
  <si>
    <t xml:space="preserve">Active contracts </t>
  </si>
  <si>
    <t>Summary</t>
  </si>
  <si>
    <r>
      <t xml:space="preserve">Contract Manager communicates relevant hazards to Contractor using the </t>
    </r>
    <r>
      <rPr>
        <b/>
        <sz val="9"/>
        <color theme="1"/>
        <rFont val="Calibri"/>
        <family val="2"/>
      </rPr>
      <t>H&amp;S Acknowledgement Form</t>
    </r>
    <r>
      <rPr>
        <sz val="9"/>
        <color theme="1"/>
        <rFont val="Calibri"/>
        <family val="2"/>
      </rPr>
      <t xml:space="preserve"> regarding SafeTravel and related websites. 
Contractor to familiarise and confirm same to MFAT</t>
    </r>
  </si>
  <si>
    <t>Incidents</t>
  </si>
  <si>
    <t>Health &amp; Safety</t>
  </si>
  <si>
    <t>Risk Owner</t>
  </si>
  <si>
    <t>Action Required</t>
  </si>
  <si>
    <t>Risk Category</t>
  </si>
  <si>
    <t>Date Raised</t>
  </si>
  <si>
    <t>Date Last Reviewed</t>
  </si>
  <si>
    <t>Next Review Date</t>
  </si>
  <si>
    <t>Source of Risk</t>
  </si>
  <si>
    <t>Potential Impacts</t>
  </si>
  <si>
    <t>Risk Description</t>
  </si>
  <si>
    <t>Almost Certain</t>
  </si>
  <si>
    <t>Negligible</t>
  </si>
  <si>
    <t>Likely</t>
  </si>
  <si>
    <t>Possible</t>
  </si>
  <si>
    <t>Unlikely</t>
  </si>
  <si>
    <t>Rare</t>
  </si>
  <si>
    <t>Minor</t>
  </si>
  <si>
    <t>Moderate</t>
  </si>
  <si>
    <t>Major</t>
  </si>
  <si>
    <t>Severe</t>
  </si>
  <si>
    <t>See Health &amp; Safety risks below</t>
  </si>
  <si>
    <t>This register is an exemplar, see template on other tab</t>
  </si>
  <si>
    <t>Bugs Bunny</t>
  </si>
  <si>
    <t>Comments/History</t>
  </si>
  <si>
    <t>Reputation</t>
  </si>
  <si>
    <t>Treat Risk</t>
  </si>
  <si>
    <t>Equipment is not delivered prior to the drought season</t>
  </si>
  <si>
    <t xml:space="preserve">Delays in equipment manufacture or transportation </t>
  </si>
  <si>
    <t>Daffy Duck</t>
  </si>
  <si>
    <t>Risk Score</t>
  </si>
  <si>
    <t>Controlled Level of Risk</t>
  </si>
  <si>
    <t>Required Actions</t>
  </si>
  <si>
    <t>Escalate to  (via line management):</t>
  </si>
  <si>
    <t>Risk must be treated.
Immediate attention is required.
Develop, document and agree appropriate treatment strategies (including implementation timeframes).
Implement regular review and monitoring processes, including reporting that details the progress of treatment plans.
Consult with AUR regarding treatment strategies, review processes etc.
Risk to be included in SLT and Governance Board reporting.</t>
  </si>
  <si>
    <t>Risk must be treated.
Attention is required as soon as possible.
Develop, document and agree appropriate treatment strategies (including implementation timeframes).
Implement regular review and monitoring processes, including reporting that details the progress of treatment plans.
Risk to be included in Group and Steering Committee reporting.</t>
  </si>
  <si>
    <t>Risk Acceptance, Escalation and Action table for Activity Risks</t>
  </si>
  <si>
    <t>Likelihood and Consequence Matrix</t>
  </si>
  <si>
    <t>LIKELIHOOD</t>
  </si>
  <si>
    <r>
      <t xml:space="preserve">Almost Certain
</t>
    </r>
    <r>
      <rPr>
        <sz val="9"/>
        <color theme="1"/>
        <rFont val="Verdana"/>
        <family val="2"/>
      </rPr>
      <t>• Expected to occur in most circumstances 
• Occurs every 6 months or more frequently
• &gt;90% chance of event occurring</t>
    </r>
  </si>
  <si>
    <t>Medium
11</t>
  </si>
  <si>
    <t>High
16</t>
  </si>
  <si>
    <t>High
20</t>
  </si>
  <si>
    <t>Extreme
23</t>
  </si>
  <si>
    <t>Extreme
25</t>
  </si>
  <si>
    <r>
      <t xml:space="preserve">Likely
</t>
    </r>
    <r>
      <rPr>
        <sz val="9"/>
        <color theme="1"/>
        <rFont val="Verdana"/>
        <family val="2"/>
      </rPr>
      <t>• Will probably occur in most circumstances 
• Occurs every 6-12 months
• 75%-90% chance of event occurring</t>
    </r>
  </si>
  <si>
    <t>Medium
7</t>
  </si>
  <si>
    <t>Medium
12</t>
  </si>
  <si>
    <t>High
17</t>
  </si>
  <si>
    <t>High
21</t>
  </si>
  <si>
    <t>Extreme
24</t>
  </si>
  <si>
    <r>
      <t xml:space="preserve">Possible
</t>
    </r>
    <r>
      <rPr>
        <sz val="9"/>
        <color theme="1"/>
        <rFont val="Verdana"/>
        <family val="2"/>
      </rPr>
      <t>• Could occur at some stage 
• Occurs every 12-24 months
• 50%-75% chance of event occurring</t>
    </r>
  </si>
  <si>
    <t>Low
4</t>
  </si>
  <si>
    <t>Medium
8</t>
  </si>
  <si>
    <t>Medium
13</t>
  </si>
  <si>
    <t>High
18</t>
  </si>
  <si>
    <t>Extreme
22</t>
  </si>
  <si>
    <r>
      <t xml:space="preserve">Unlikely
</t>
    </r>
    <r>
      <rPr>
        <sz val="9"/>
        <color theme="1"/>
        <rFont val="Verdana"/>
        <family val="2"/>
      </rPr>
      <t>• Will occur in exceptional circumstances
• Occurs every 24-48 months
• 10%-50% chance of event occurring</t>
    </r>
  </si>
  <si>
    <t>Low
2</t>
  </si>
  <si>
    <t>Low
5</t>
  </si>
  <si>
    <t>Medium
9</t>
  </si>
  <si>
    <t>High
14</t>
  </si>
  <si>
    <t>High
19</t>
  </si>
  <si>
    <r>
      <t xml:space="preserve">Rare
</t>
    </r>
    <r>
      <rPr>
        <sz val="9"/>
        <color theme="1"/>
        <rFont val="Verdana"/>
        <family val="2"/>
      </rPr>
      <t>• May occur in exceptional circumstances
• Occurs every 4 or more years
• &lt;10% chance of event occurring</t>
    </r>
  </si>
  <si>
    <t>Low
1</t>
  </si>
  <si>
    <t>Low
3</t>
  </si>
  <si>
    <t>Medium
6</t>
  </si>
  <si>
    <t>Medium
10</t>
  </si>
  <si>
    <t>High
15</t>
  </si>
  <si>
    <t>CONSEQUENCE</t>
  </si>
  <si>
    <t>Operational</t>
  </si>
  <si>
    <t>• Insignificant injury, no lost time, no long term effects</t>
  </si>
  <si>
    <t xml:space="preserve">• First aid  injury, minimal lost time, no long term effects
</t>
  </si>
  <si>
    <t xml:space="preserve">• Off-site medical attention required, some lost time 
• Reversible disability or injuries
</t>
  </si>
  <si>
    <t>• Considerable hospitalisation required, significant time lost
• Irreversible disability to one person</t>
  </si>
  <si>
    <t>• One or more fatalities
• Unable to return to work
• Significant irreversible disability to more than one person</t>
  </si>
  <si>
    <t>Legal</t>
  </si>
  <si>
    <t>• Few legal issues, non-compliances or breaches of legislation</t>
  </si>
  <si>
    <t>• Minor legal issues, non-compliances and breaches of legislation</t>
  </si>
  <si>
    <t xml:space="preserve">• Breach of legislation with investigation
• Requires reporting to authority </t>
  </si>
  <si>
    <t>• Major breach of legislation
• Some legal action possible (nationally or internationally)
• Requires detailed reporting to authority with ongoing monitoring, prosecution and or/fines possible</t>
  </si>
  <si>
    <t>• Serious breach of legislation
• Significant prosecution and fines expected 
• Significant legal action expected (nationally or internationally)</t>
  </si>
  <si>
    <t>Financial</t>
  </si>
  <si>
    <t>• Impact on activity up to 10% of activity budget or impact of &lt;$50,000 (whichever is higher)
• &lt;$1,000 fraud incident</t>
  </si>
  <si>
    <t>• Impact on activity 11%-20% of activity budget or impact of $50,000-$99,999 (whichever is higher)
• $1,000-$19,999 fraud incident</t>
  </si>
  <si>
    <t>• Impact on activity 21%-30% of activity budget or impact of $100,000-$499,999 (whichever is higher)
• $20,000-$99,999 fraud incident</t>
  </si>
  <si>
    <t>• Impact on activity 31%-40% of activity budget or impact of $500,000-$999,999 (whichever is higher)
• $100,000-$249,999 fraud incident</t>
  </si>
  <si>
    <t>• Impact on activity over 40% of activity budget or impact of $1,000,000+ (whichever is higher)
•$250,000+ fraud incident</t>
  </si>
  <si>
    <t>Development</t>
  </si>
  <si>
    <t>Programme Delivery &amp; Results</t>
  </si>
  <si>
    <t>• &lt;10% time delay to project delivery
• Routine operational niggles/deficiencies of no material impact
• No quality concerns
• Delivers results  for over 70% of intended beneficiaries</t>
  </si>
  <si>
    <t xml:space="preserve">• 10%-20% time delay to project delivery
• Some quality concerns
• Few planned outcomes not achieved
• Delivers results for 51-70% of intended beneficiaries
</t>
  </si>
  <si>
    <t xml:space="preserve">• 20%-30% time delay to project delivery
• Some quality compromises
• Some planned outcomes may not be achieved
• Delivers results for  36-50% of intended beneficiaries
</t>
  </si>
  <si>
    <t xml:space="preserve">• &gt;30% time delay to project delivery
• Delay extends beyond End of Financial Year
• Significant quality  concerns or compromises
• Few planned outcomes expected to be met
• Delivers results for 21-35% of intended beneficiaries
</t>
  </si>
  <si>
    <t xml:space="preserve">• Indefinite delay
• Delay extends beyond End of Financial Year
• Quality failure
• No planned outcomes expected to be met
• Delivers results for &lt;20% intended beneficiaries
</t>
  </si>
  <si>
    <t>Environment &amp; Social</t>
  </si>
  <si>
    <t>• No adverse impacts</t>
  </si>
  <si>
    <t>• Minimal adverse impacts with no long-term effects</t>
  </si>
  <si>
    <t>• Potential to cause site specific adverse impacts which may be prevented or mitigated
• Some people in target area unable to benefit</t>
  </si>
  <si>
    <t>• Potential to cause significant adverse impacts (irreversible or unprecedented) which extend beyond physical footprint of the Activity
• Some people in target area disadvantaged</t>
  </si>
  <si>
    <t>• Significant adverse impacts (irreversible or unprecedented) which extend beyond physical footprint of the Activity
• Some people in target area significantly disadvantaged</t>
  </si>
  <si>
    <t>Stakeholders</t>
  </si>
  <si>
    <t>• Little stakeholder interest</t>
  </si>
  <si>
    <t>• Relationship difficulties with stakeholders</t>
  </si>
  <si>
    <t xml:space="preserve">• On-going relationship issues with stakeholders 
• Temporary damage to bilateral relationship
• Minister expresses dissatisfaction to CE/SLT
• Partner Government expresses dissatisfaction to Ministry or Post leadership
</t>
  </si>
  <si>
    <t>• Publically visible breakdown in relationships with stakeholders
• Significant damage to bilateral relationship
• Minister or Partner Government is politically embarrassed and publically expresses dissatisfaction with Ministry</t>
  </si>
  <si>
    <t xml:space="preserve">• Serious and continuing stakeholder criticism expressed publically 
• Long-term major damage to bilateral relationship
• Minister or Partner Government publicly expresses loss of confidence in the Chief Executive or Ministry
</t>
  </si>
  <si>
    <t>• No visible impact on the Ministry reputation
• Minimal local media attention
• Consequences can be dealt with by routine operations</t>
  </si>
  <si>
    <t>• Some national media attention
• Minimal impacts to NZ international reputation</t>
  </si>
  <si>
    <t xml:space="preserve">• Some impact to NZ international reputation
• A section of NZ public dissatisfied with Ministry
• Adverse national media attention 
• Adverse in-country media attention
• Independent investigation commissioned internally
</t>
  </si>
  <si>
    <t xml:space="preserve">• Major impacts to NZ international reputation
• Serious adverse national media attention
• Adverse regional media attention
• Some sections of NZ public dissatisfied with Ministry
• Public inquiry into Ministry activity
</t>
  </si>
  <si>
    <t xml:space="preserve">• Serious adverse impacts to NZ international reputation
• Significant and continuing adverse national media attention
• Broad international media attention
• Significant loss of confidence in Ministry from multiple sections of NZ public </t>
  </si>
  <si>
    <t>Lightening Limited</t>
  </si>
  <si>
    <t>Yes</t>
  </si>
  <si>
    <t>Form received from Contractor</t>
  </si>
  <si>
    <t>Mick Jagger</t>
  </si>
  <si>
    <t>Closed</t>
  </si>
  <si>
    <t xml:space="preserve">Contractor has provided safety documentation which is being reviewed. </t>
  </si>
  <si>
    <t>Restoration of electrical lines network</t>
  </si>
  <si>
    <t>Transport /Driving
Difficulties due to lack of specific vehicles</t>
  </si>
  <si>
    <t>MFAT to consult with contractor and they have advised they:  
Take extra care when drving 
Are cautious when using non standard vehicles
Limit the use of non standard vehicles if possible
If using cherry picker ensure ground is firm and flat
Familiarise their workers with non standard  vehicle prior to use
Go slowly due to condition of road surfaces post cyclone
MFAT Contract Manager to monitor</t>
  </si>
  <si>
    <t>Activity Manager to confirm list of Actions by email to Contractor and confirm acknowledgement receipt received and actions taken
Contractor to advise immediately of any Accidents/incidents and Near Misses 
Activity Manager to take further actions if required</t>
  </si>
  <si>
    <t>Equipment
(Non standard linesman equipment being used)</t>
  </si>
  <si>
    <t>MFAT to consult with contractors and they have advised that they:
Limit the use of non-standard equipment where possible
Ensure any alternative equipment is assesssed initially as being suitable
Familiarise their workers with equipment prior to use
If unsure, they do not use
Ensure if training is required that it is given
MFAT Contract Manager to monitor</t>
  </si>
  <si>
    <t xml:space="preserve">Health </t>
  </si>
  <si>
    <t>Confirmed case of Zika virus</t>
  </si>
  <si>
    <t xml:space="preserve">MFAT  to consult with contractor and refer to the Health section on Safetravel website and refer to steps to be taken to avoid contracting mosquito borne viruses and for advice / precautions following infection
MFAT Activity Manager recorded on HR Kiost and will monitor </t>
  </si>
  <si>
    <t>Incident</t>
  </si>
  <si>
    <t>x459697</t>
  </si>
  <si>
    <t>Drought Response</t>
  </si>
  <si>
    <t xml:space="preserve">If the water tanks are not delivered in time for the drought season the Government will lose faith in  NZ's ability to deliver through the Aid Programme.  </t>
  </si>
  <si>
    <t xml:space="preserve">Insert regular reporting milestones in contract with supplier.
Diary regular updates for Govt regarding progress and potential delays.
Ensure that the Govt has a contingency plan in place to access water tanks during the drought season. </t>
  </si>
  <si>
    <t>Overall, this Activity's risk is High</t>
  </si>
  <si>
    <t>See Contractor's safety documentation</t>
  </si>
  <si>
    <t xml:space="preserve">Contract with supplier, stipulated deliver date will be in advance of the drought season. </t>
  </si>
  <si>
    <t>Activity Design Risks</t>
  </si>
  <si>
    <t>Insert link to ADD here</t>
  </si>
  <si>
    <t>http://o-wln-gdm/Functions/InternationalDevelopment/Programmes-Country/ADDexemplarlink</t>
  </si>
  <si>
    <t>Project steering committee reviews ADD risk management on a six monthly basis
This six monthly meeting reviews the progress against the supplier's treatment action plan</t>
  </si>
  <si>
    <t xml:space="preserve">Risk should  be monitored.
(Note : Managers should consider treating a Medium/Yellow risk if they are concerned with:
• the level of uncertainty that exists with the risk e.g. lots of unknowns
• the risk is volatile e.g. the risk has the potential to rapidly escalate into a risk event.) 
Attention is required in a timely manner.
Implement appropriate review and monitoring processes.
</t>
  </si>
  <si>
    <t xml:space="preserve">Risk can be accepted. 
Review periodically to ensure the level of risk is not increasing and further action is not required.
</t>
  </si>
  <si>
    <t>Other Asia</t>
  </si>
  <si>
    <t>Myanmar</t>
  </si>
  <si>
    <t>Niue</t>
  </si>
  <si>
    <t>Pacific Economic</t>
  </si>
  <si>
    <t>ASEAN</t>
  </si>
  <si>
    <t>Africa</t>
  </si>
  <si>
    <t>Latin America &amp; Caribbean</t>
  </si>
  <si>
    <t>Nauru</t>
  </si>
  <si>
    <t>Climate Change</t>
  </si>
  <si>
    <t>Pacific Transformational</t>
  </si>
  <si>
    <t>Multilateral Agencies</t>
  </si>
  <si>
    <t>Pacific Regional Agencies</t>
  </si>
  <si>
    <t>Partnerships &amp; Funds</t>
  </si>
  <si>
    <t>Pacific HEF</t>
  </si>
  <si>
    <t>Pacific Energy &amp; Infrastructure</t>
  </si>
  <si>
    <t>Papua New Guinea</t>
  </si>
  <si>
    <t>Activity Managers: In the case of existing activities, you can migrate the data from your activity risk register into this template or provide a hyperlink to the existing risk register here (Delete this text)</t>
  </si>
  <si>
    <t xml:space="preserve">Escalate and discuss key risk details with DS-PDG:
• DS-PDG to escalate and discuss with Chief Executive/SLT if required
• Chief Executive to escalate and discuss with the Minister, if required.
</t>
  </si>
  <si>
    <t>Escalate and discuss key risk details with appropriate divisional manager.  
Director to escalate and discuss with DS-PDG, if required.</t>
  </si>
  <si>
    <t xml:space="preserve">Escalate and discuss key risk details with appropriate Unit Manager/Development Counsellor/HOM if necessary.  </t>
  </si>
  <si>
    <t>Assessing and Managing Activity Risk guideline</t>
  </si>
  <si>
    <t xml:space="preserve">Construction </t>
  </si>
  <si>
    <t xml:space="preserve">High </t>
  </si>
  <si>
    <t/>
  </si>
  <si>
    <t>Working at heights</t>
  </si>
  <si>
    <t>Medical work</t>
  </si>
  <si>
    <t>Operating Major Plant &amp; Machinery</t>
  </si>
  <si>
    <t>Work on Farms</t>
  </si>
  <si>
    <t>Electricity / Gas</t>
  </si>
  <si>
    <t>Chemicals &amp; hazardous materials</t>
  </si>
  <si>
    <t>UXO</t>
  </si>
  <si>
    <t>Aviation</t>
  </si>
  <si>
    <t>Underwater</t>
  </si>
  <si>
    <t>Policing</t>
  </si>
  <si>
    <t>USAR</t>
  </si>
  <si>
    <t>Prisons</t>
  </si>
  <si>
    <t>Other - High risk</t>
  </si>
  <si>
    <t>Aid Programme Health and Safety Procedures</t>
  </si>
  <si>
    <t>Other – Medium Risk</t>
  </si>
  <si>
    <t xml:space="preserve">Medium </t>
  </si>
  <si>
    <t>Office work</t>
  </si>
  <si>
    <t xml:space="preserve">Low </t>
  </si>
  <si>
    <t>Activity Design</t>
  </si>
  <si>
    <t>Other - Low risk</t>
  </si>
  <si>
    <t>Names of manager and staff rep completing risk assessment for each hazard required</t>
  </si>
  <si>
    <t xml:space="preserve">Person responsible </t>
  </si>
  <si>
    <t>Date last reviewed</t>
  </si>
  <si>
    <t>Next review date</t>
  </si>
  <si>
    <r>
      <t xml:space="preserve">HAZARD TYPE: General in-country / regional hazards where workers undertake work
</t>
    </r>
    <r>
      <rPr>
        <sz val="10"/>
        <color theme="1"/>
        <rFont val="Calibri"/>
        <family val="2"/>
        <scheme val="minor"/>
      </rPr>
      <t xml:space="preserve"> List the countries / regions where workers will undertake work and allocate inherent risk rating as per current risk rating on SafeTravel. Where a country / region has a different risk rating, add a new row to capture the different risk rating.</t>
    </r>
  </si>
  <si>
    <t xml:space="preserve">Various hazards associated with working in the relevant location or country
</t>
  </si>
  <si>
    <t xml:space="preserve">Partner / Contractor to apply its hazard controls in accordance with H&amp;S Acknowledgement Form </t>
  </si>
  <si>
    <r>
      <t xml:space="preserve">See Partner / Contractor's H&amp;S Acknowledgement Form </t>
    </r>
    <r>
      <rPr>
        <sz val="9"/>
        <color rgb="FFFF0000"/>
        <rFont val="Calibri"/>
        <family val="2"/>
        <scheme val="minor"/>
      </rPr>
      <t>[insert link]</t>
    </r>
  </si>
  <si>
    <t xml:space="preserve">See Partner / Contractor's H&amp;S Acknowledgement Form linked above </t>
  </si>
  <si>
    <r>
      <t xml:space="preserve">HAZARD TYPE: Worktype - Hazards inherent in the nature of the work being undertaken
</t>
    </r>
    <r>
      <rPr>
        <sz val="11"/>
        <color theme="1"/>
        <rFont val="Calibri"/>
        <family val="2"/>
        <scheme val="minor"/>
      </rPr>
      <t>Select the worktypes from the dropdown menu that best reflects the hazards that workers will be exposed to</t>
    </r>
  </si>
  <si>
    <t xml:space="preserve">Partner / Contractor to apply its hazard controls in accordance with its Safety Plan </t>
  </si>
  <si>
    <r>
      <t xml:space="preserve">See Partner / Contractor's Safety Plan </t>
    </r>
    <r>
      <rPr>
        <sz val="9"/>
        <color rgb="FFFF0000"/>
        <rFont val="Calibri"/>
        <family val="2"/>
        <scheme val="minor"/>
      </rPr>
      <t>[insert link]</t>
    </r>
  </si>
  <si>
    <r>
      <t>HAZARD TYPE: Special hazards - any other hazards not captured above</t>
    </r>
    <r>
      <rPr>
        <b/>
        <i/>
        <sz val="11"/>
        <color theme="1"/>
        <rFont val="Calibri"/>
        <family val="2"/>
        <scheme val="minor"/>
      </rPr>
      <t xml:space="preserve">
</t>
    </r>
    <r>
      <rPr>
        <sz val="10"/>
        <color theme="1"/>
        <rFont val="Calibri"/>
        <family val="2"/>
        <scheme val="minor"/>
      </rPr>
      <t>Consider all other hazards to the health and safety of workers under this contract and complete a new row for each hazard. Add any emerging risks as they arise.</t>
    </r>
  </si>
  <si>
    <t>See Health and Safety Procedures for escalation and action table for H&amp;S risks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</si>
</sst>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
  </numFmts>
  <fonts count="39" x14ac:knownFonts="1">
    <font>
      <sz val="11"/>
      <color theme="1"/>
      <name val="Calibri"/>
      <family val="2"/>
      <scheme val="minor"/>
    </font>
    <font>
      <b/>
      <sz val="9"/>
      <color theme="1"/>
      <name val="Calibri"/>
      <family val="2"/>
      <scheme val="minor"/>
    </font>
    <font>
      <sz val="9"/>
      <color theme="1"/>
      <name val="Calibri"/>
      <family val="2"/>
      <scheme val="minor"/>
    </font>
    <font>
      <b/>
      <sz val="9"/>
      <color theme="1"/>
      <name val="Calibri"/>
      <family val="2"/>
    </font>
    <font>
      <b/>
      <sz val="11"/>
      <color theme="1"/>
      <name val="Calibri"/>
      <family val="2"/>
      <scheme val="minor"/>
    </font>
    <font>
      <sz val="9"/>
      <color theme="1"/>
      <name val="Calibri"/>
      <family val="2"/>
    </font>
    <font>
      <sz val="11"/>
      <name val="Calibri"/>
      <family val="2"/>
      <scheme val="minor"/>
    </font>
    <font>
      <sz val="9"/>
      <name val="Calibri"/>
      <family val="2"/>
      <scheme val="minor"/>
    </font>
    <font>
      <b/>
      <sz val="9"/>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sz val="9"/>
      <color rgb="FFFF0000"/>
      <name val="Calibri"/>
      <family val="2"/>
      <scheme val="minor"/>
    </font>
    <font>
      <b/>
      <sz val="16"/>
      <name val="Calibri"/>
      <family val="2"/>
      <scheme val="minor"/>
    </font>
    <font>
      <sz val="16"/>
      <name val="Calibri"/>
      <family val="2"/>
      <scheme val="minor"/>
    </font>
    <font>
      <sz val="10"/>
      <color rgb="FFFF0000"/>
      <name val="Calibri"/>
      <family val="2"/>
      <scheme val="minor"/>
    </font>
    <font>
      <b/>
      <i/>
      <sz val="11"/>
      <color theme="1"/>
      <name val="Calibri"/>
      <family val="2"/>
      <scheme val="minor"/>
    </font>
    <font>
      <b/>
      <sz val="14"/>
      <name val="Calibri"/>
      <family val="2"/>
      <scheme val="minor"/>
    </font>
    <font>
      <sz val="14"/>
      <name val="Calibri"/>
      <family val="2"/>
      <scheme val="minor"/>
    </font>
    <font>
      <b/>
      <sz val="13"/>
      <name val="Calibri"/>
      <family val="2"/>
      <scheme val="minor"/>
    </font>
    <font>
      <b/>
      <sz val="10"/>
      <name val="Calibri"/>
      <family val="2"/>
      <scheme val="minor"/>
    </font>
    <font>
      <sz val="12"/>
      <color theme="1"/>
      <name val="Calibri"/>
      <family val="2"/>
      <scheme val="minor"/>
    </font>
    <font>
      <sz val="9"/>
      <color theme="0"/>
      <name val="Calibri"/>
      <family val="2"/>
      <scheme val="minor"/>
    </font>
    <font>
      <sz val="10"/>
      <name val="Arial"/>
      <family val="2"/>
    </font>
    <font>
      <u/>
      <sz val="10"/>
      <color theme="10"/>
      <name val="Arial"/>
      <family val="2"/>
    </font>
    <font>
      <b/>
      <sz val="11"/>
      <name val="Calibri"/>
      <family val="2"/>
      <scheme val="minor"/>
    </font>
    <font>
      <sz val="10"/>
      <color theme="1"/>
      <name val="Verdana"/>
      <family val="2"/>
    </font>
    <font>
      <b/>
      <sz val="10"/>
      <color theme="1"/>
      <name val="Verdana"/>
      <family val="2"/>
    </font>
    <font>
      <b/>
      <sz val="16"/>
      <color theme="1"/>
      <name val="Verdana"/>
      <family val="2"/>
    </font>
    <font>
      <sz val="9"/>
      <color theme="1"/>
      <name val="Verdana"/>
      <family val="2"/>
    </font>
    <font>
      <b/>
      <sz val="9"/>
      <color theme="1"/>
      <name val="Verdana"/>
      <family val="2"/>
    </font>
    <font>
      <b/>
      <sz val="11"/>
      <color theme="1"/>
      <name val="Verdana"/>
      <family val="2"/>
    </font>
    <font>
      <b/>
      <sz val="12"/>
      <color rgb="FFFF0000"/>
      <name val="Calibri"/>
      <family val="2"/>
      <scheme val="minor"/>
    </font>
    <font>
      <sz val="10"/>
      <color theme="4" tint="-0.249977111117893"/>
      <name val="Verdana"/>
      <family val="2"/>
    </font>
    <font>
      <b/>
      <sz val="10"/>
      <color theme="4" tint="-0.249977111117893"/>
      <name val="Verdana"/>
      <family val="2"/>
    </font>
    <font>
      <sz val="10"/>
      <color theme="1"/>
      <name val="Calibri"/>
      <family val="2"/>
      <scheme val="minor"/>
    </font>
    <font>
      <sz val="9"/>
      <color indexed="81"/>
      <name val="Tahoma"/>
      <family val="2"/>
    </font>
    <font>
      <sz val="10"/>
      <color indexed="81"/>
      <name val="Tahoma"/>
      <family val="2"/>
    </font>
    <font>
      <i/>
      <sz val="10"/>
      <color indexed="81"/>
      <name val="Tahoma"/>
      <family val="2"/>
    </font>
  </fonts>
  <fills count="21">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2F2F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249977111117893"/>
        <bgColor indexed="64"/>
      </patternFill>
    </fill>
    <fill>
      <patternFill patternType="solid">
        <fgColor rgb="FFFF0000"/>
        <bgColor indexed="64"/>
      </patternFill>
    </fill>
    <fill>
      <patternFill patternType="solid">
        <fgColor rgb="FF92D050"/>
        <bgColor indexed="64"/>
      </patternFill>
    </fill>
    <fill>
      <patternFill patternType="solid">
        <fgColor rgb="FFFFFFFF"/>
        <bgColor indexed="64"/>
      </patternFill>
    </fill>
    <fill>
      <patternFill patternType="solid">
        <fgColor rgb="FFF4750C"/>
        <bgColor indexed="64"/>
      </patternFill>
    </fill>
    <fill>
      <patternFill patternType="solid">
        <fgColor theme="4" tint="0.79998168889431442"/>
        <bgColor theme="4" tint="0.79998168889431442"/>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auto="1"/>
      </bottom>
      <diagonal/>
    </border>
    <border>
      <left style="medium">
        <color theme="0" tint="-0.24994659260841701"/>
      </left>
      <right/>
      <top/>
      <bottom/>
      <diagonal/>
    </border>
    <border>
      <left/>
      <right style="medium">
        <color theme="0" tint="-0.24994659260841701"/>
      </right>
      <top/>
      <bottom/>
      <diagonal/>
    </border>
    <border>
      <left/>
      <right/>
      <top style="medium">
        <color theme="0" tint="-0.2499465926084170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bottom style="thin">
        <color theme="4"/>
      </bottom>
      <diagonal/>
    </border>
  </borders>
  <cellStyleXfs count="4">
    <xf numFmtId="0" fontId="0" fillId="0" borderId="0"/>
    <xf numFmtId="0" fontId="9" fillId="0" borderId="0" applyNumberFormat="0" applyFill="0" applyBorder="0" applyAlignment="0" applyProtection="0"/>
    <xf numFmtId="0" fontId="23" fillId="0" borderId="0"/>
    <xf numFmtId="0" fontId="24" fillId="0" borderId="0" applyNumberFormat="0" applyFill="0" applyBorder="0" applyAlignment="0" applyProtection="0"/>
  </cellStyleXfs>
  <cellXfs count="432">
    <xf numFmtId="0" fontId="0" fillId="0" borderId="0" xfId="0"/>
    <xf numFmtId="0" fontId="7" fillId="4" borderId="7" xfId="0" applyFont="1" applyFill="1" applyBorder="1" applyAlignment="1" applyProtection="1">
      <alignment horizontal="center" vertical="center" wrapText="1"/>
      <protection locked="0"/>
    </xf>
    <xf numFmtId="0" fontId="2" fillId="3" borderId="0" xfId="0" applyFont="1" applyFill="1" applyAlignment="1" applyProtection="1">
      <alignment horizontal="left" vertical="center" wrapText="1"/>
    </xf>
    <xf numFmtId="1" fontId="2" fillId="3" borderId="0" xfId="0" applyNumberFormat="1" applyFont="1" applyFill="1" applyAlignment="1" applyProtection="1">
      <alignment horizontal="center" vertical="center" wrapText="1"/>
    </xf>
    <xf numFmtId="1" fontId="2" fillId="3" borderId="0" xfId="0" applyNumberFormat="1" applyFont="1" applyFill="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0" xfId="0" applyFont="1" applyFill="1" applyAlignment="1" applyProtection="1">
      <alignment horizontal="left" vertical="top" wrapText="1"/>
    </xf>
    <xf numFmtId="0" fontId="1" fillId="3" borderId="0" xfId="0" applyFont="1" applyFill="1" applyAlignment="1" applyProtection="1">
      <alignment horizontal="left" vertical="center" wrapText="1"/>
    </xf>
    <xf numFmtId="0" fontId="2" fillId="3" borderId="0" xfId="0" applyFont="1" applyFill="1" applyAlignment="1" applyProtection="1">
      <alignment horizontal="center" vertical="center" wrapText="1"/>
    </xf>
    <xf numFmtId="0" fontId="0" fillId="3" borderId="0" xfId="0" applyFont="1" applyFill="1" applyAlignment="1" applyProtection="1">
      <alignment horizontal="left" vertical="center" wrapText="1"/>
    </xf>
    <xf numFmtId="0" fontId="10" fillId="3" borderId="0" xfId="0" applyFont="1" applyFill="1" applyAlignment="1" applyProtection="1">
      <alignment horizontal="left" vertical="center"/>
    </xf>
    <xf numFmtId="0" fontId="11" fillId="3" borderId="0" xfId="0" applyFont="1" applyFill="1" applyAlignment="1" applyProtection="1">
      <alignment horizontal="left" vertical="center" wrapText="1"/>
    </xf>
    <xf numFmtId="0" fontId="10" fillId="3" borderId="0"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3" borderId="0" xfId="0" applyFont="1" applyFill="1" applyBorder="1" applyAlignment="1" applyProtection="1">
      <alignment horizontal="center" vertical="center" wrapText="1"/>
    </xf>
    <xf numFmtId="1" fontId="1" fillId="3" borderId="0" xfId="0" applyNumberFormat="1" applyFont="1" applyFill="1" applyBorder="1" applyAlignment="1" applyProtection="1">
      <alignment horizontal="left" vertical="center" wrapText="1"/>
    </xf>
    <xf numFmtId="0" fontId="1" fillId="3" borderId="0" xfId="0" applyFont="1" applyFill="1" applyBorder="1" applyAlignment="1" applyProtection="1">
      <alignment horizontal="right" vertical="center"/>
    </xf>
    <xf numFmtId="0" fontId="1" fillId="3" borderId="0" xfId="0" applyFont="1" applyFill="1" applyBorder="1" applyAlignment="1" applyProtection="1">
      <alignment horizontal="left" vertical="center" wrapText="1"/>
    </xf>
    <xf numFmtId="0" fontId="10" fillId="3" borderId="14" xfId="0" applyFont="1" applyFill="1" applyBorder="1" applyAlignment="1" applyProtection="1">
      <alignment horizontal="center" vertical="center" wrapText="1"/>
    </xf>
    <xf numFmtId="0" fontId="11" fillId="3" borderId="0" xfId="0" applyFont="1" applyFill="1" applyAlignment="1" applyProtection="1">
      <alignment horizontal="left" vertical="center"/>
    </xf>
    <xf numFmtId="0" fontId="1" fillId="3" borderId="0" xfId="0" applyFont="1" applyFill="1" applyAlignment="1" applyProtection="1">
      <alignment horizontal="center" vertical="center" wrapText="1"/>
    </xf>
    <xf numFmtId="0" fontId="2" fillId="3" borderId="0" xfId="0" applyFont="1" applyFill="1" applyAlignment="1" applyProtection="1">
      <alignment horizontal="left" vertical="center"/>
    </xf>
    <xf numFmtId="1" fontId="2" fillId="3" borderId="0" xfId="0" applyNumberFormat="1" applyFont="1" applyFill="1" applyBorder="1" applyAlignment="1" applyProtection="1">
      <alignment horizontal="center" vertical="center" wrapText="1"/>
    </xf>
    <xf numFmtId="1" fontId="2" fillId="3" borderId="0" xfId="0" applyNumberFormat="1" applyFont="1" applyFill="1" applyBorder="1" applyAlignment="1" applyProtection="1">
      <alignment horizontal="left" vertical="center" wrapText="1"/>
    </xf>
    <xf numFmtId="0" fontId="2" fillId="3" borderId="0" xfId="0" applyFont="1" applyFill="1" applyBorder="1" applyAlignment="1" applyProtection="1">
      <alignment horizontal="left" vertical="top" wrapText="1"/>
    </xf>
    <xf numFmtId="14" fontId="2" fillId="3" borderId="0" xfId="0" applyNumberFormat="1"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2" fillId="3" borderId="0" xfId="0" applyFont="1" applyFill="1" applyBorder="1" applyAlignment="1" applyProtection="1"/>
    <xf numFmtId="0" fontId="11" fillId="3" borderId="0" xfId="0" applyFont="1" applyFill="1" applyBorder="1" applyAlignment="1" applyProtection="1"/>
    <xf numFmtId="1" fontId="7" fillId="3" borderId="0" xfId="0" applyNumberFormat="1" applyFont="1" applyFill="1" applyAlignment="1" applyProtection="1">
      <alignment horizontal="center" vertical="center" wrapText="1"/>
      <protection locked="0"/>
    </xf>
    <xf numFmtId="1" fontId="7" fillId="3" borderId="0" xfId="0" applyNumberFormat="1" applyFont="1" applyFill="1" applyAlignment="1" applyProtection="1">
      <alignment horizontal="left" vertical="center" wrapText="1"/>
      <protection locked="0"/>
    </xf>
    <xf numFmtId="0" fontId="7" fillId="3" borderId="0" xfId="0" applyFont="1" applyFill="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0" xfId="0" applyFont="1" applyFill="1" applyAlignment="1" applyProtection="1">
      <alignment horizontal="left" vertical="top" wrapText="1"/>
      <protection locked="0"/>
    </xf>
    <xf numFmtId="0" fontId="8" fillId="3" borderId="0" xfId="0" applyFont="1" applyFill="1" applyAlignment="1" applyProtection="1">
      <alignment horizontal="left" vertical="center" wrapText="1"/>
      <protection locked="0"/>
    </xf>
    <xf numFmtId="0" fontId="7" fillId="3" borderId="0" xfId="0" applyFont="1" applyFill="1" applyAlignment="1" applyProtection="1">
      <alignment horizontal="center" vertical="center" wrapText="1"/>
      <protection locked="0"/>
    </xf>
    <xf numFmtId="1" fontId="17" fillId="3" borderId="0" xfId="0" applyNumberFormat="1" applyFont="1" applyFill="1" applyAlignment="1" applyProtection="1">
      <alignment horizontal="left" vertical="center"/>
      <protection locked="0"/>
    </xf>
    <xf numFmtId="0" fontId="17" fillId="3" borderId="0" xfId="0" applyFont="1" applyFill="1" applyAlignment="1" applyProtection="1">
      <alignment horizontal="left" vertical="center"/>
      <protection locked="0"/>
    </xf>
    <xf numFmtId="0" fontId="17" fillId="3" borderId="14" xfId="0" applyFont="1" applyFill="1" applyBorder="1" applyAlignment="1" applyProtection="1">
      <alignment horizontal="center" vertical="center" wrapText="1"/>
      <protection locked="0"/>
    </xf>
    <xf numFmtId="0" fontId="17" fillId="3" borderId="0" xfId="0" applyFont="1" applyFill="1" applyAlignment="1" applyProtection="1">
      <alignment horizontal="right" vertical="center"/>
      <protection locked="0"/>
    </xf>
    <xf numFmtId="1" fontId="18" fillId="3" borderId="0" xfId="0" applyNumberFormat="1" applyFont="1" applyFill="1" applyAlignment="1" applyProtection="1">
      <alignment horizontal="left" vertical="center"/>
      <protection locked="0"/>
    </xf>
    <xf numFmtId="0" fontId="18" fillId="3" borderId="0" xfId="0" applyFont="1" applyFill="1" applyAlignment="1" applyProtection="1">
      <alignment horizontal="left" vertical="center"/>
      <protection locked="0"/>
    </xf>
    <xf numFmtId="0" fontId="18" fillId="3" borderId="0" xfId="0" applyFont="1" applyFill="1" applyBorder="1" applyAlignment="1" applyProtection="1">
      <alignment horizontal="left" vertical="center"/>
      <protection locked="0"/>
    </xf>
    <xf numFmtId="0" fontId="17" fillId="3" borderId="0" xfId="0" applyFont="1" applyFill="1" applyBorder="1" applyAlignment="1" applyProtection="1">
      <alignment horizontal="center" vertical="center"/>
      <protection locked="0"/>
    </xf>
    <xf numFmtId="0" fontId="18" fillId="3" borderId="0" xfId="0" applyFont="1" applyFill="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17" fillId="3" borderId="14" xfId="0" applyFont="1" applyFill="1" applyBorder="1" applyAlignment="1" applyProtection="1">
      <alignment horizontal="center" vertical="center"/>
      <protection locked="0"/>
    </xf>
    <xf numFmtId="1" fontId="8" fillId="8" borderId="8" xfId="0" applyNumberFormat="1" applyFont="1" applyFill="1" applyBorder="1" applyAlignment="1" applyProtection="1">
      <alignment horizontal="center" vertical="center" wrapText="1"/>
      <protection locked="0"/>
    </xf>
    <xf numFmtId="0" fontId="8" fillId="8" borderId="8" xfId="0" applyFont="1" applyFill="1" applyBorder="1" applyAlignment="1" applyProtection="1">
      <alignment horizontal="center" vertical="center" wrapText="1"/>
      <protection locked="0"/>
    </xf>
    <xf numFmtId="1" fontId="7" fillId="3" borderId="7" xfId="0" applyNumberFormat="1" applyFont="1" applyFill="1" applyBorder="1" applyAlignment="1" applyProtection="1">
      <alignment horizontal="center" vertical="center" wrapText="1"/>
      <protection locked="0"/>
    </xf>
    <xf numFmtId="0" fontId="7" fillId="3" borderId="7"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1" fontId="10" fillId="3" borderId="0" xfId="0" applyNumberFormat="1" applyFont="1" applyFill="1" applyAlignment="1" applyProtection="1">
      <alignment horizontal="right" vertical="center" wrapText="1"/>
    </xf>
    <xf numFmtId="0" fontId="10" fillId="4" borderId="14"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7" fillId="3" borderId="0" xfId="0" applyFont="1" applyFill="1" applyBorder="1" applyAlignment="1" applyProtection="1">
      <alignment horizontal="right" vertical="center"/>
      <protection locked="0"/>
    </xf>
    <xf numFmtId="0" fontId="17" fillId="3" borderId="0" xfId="0" applyFont="1" applyFill="1" applyBorder="1" applyAlignment="1" applyProtection="1">
      <alignment horizontal="left" vertical="center"/>
      <protection locked="0"/>
    </xf>
    <xf numFmtId="0" fontId="18" fillId="3" borderId="0" xfId="0" applyFont="1" applyFill="1" applyBorder="1" applyAlignment="1" applyProtection="1">
      <alignment horizontal="left" vertical="top"/>
      <protection locked="0"/>
    </xf>
    <xf numFmtId="0" fontId="10" fillId="3" borderId="0" xfId="0" applyFont="1" applyFill="1" applyBorder="1" applyAlignment="1" applyProtection="1">
      <alignment horizontal="right" vertical="center"/>
    </xf>
    <xf numFmtId="0" fontId="17" fillId="4" borderId="14" xfId="0" applyFont="1" applyFill="1" applyBorder="1" applyAlignment="1" applyProtection="1">
      <alignment horizontal="center" vertical="center" wrapText="1"/>
      <protection locked="0"/>
    </xf>
    <xf numFmtId="1" fontId="1" fillId="9" borderId="8" xfId="0" applyNumberFormat="1"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2" fillId="3" borderId="23" xfId="0" applyFont="1" applyFill="1" applyBorder="1" applyAlignment="1" applyProtection="1">
      <alignment horizontal="left" vertical="center" wrapText="1"/>
    </xf>
    <xf numFmtId="0" fontId="1" fillId="3" borderId="23" xfId="0" applyFont="1" applyFill="1" applyBorder="1" applyAlignment="1" applyProtection="1">
      <alignment horizontal="left" vertical="center" wrapText="1"/>
    </xf>
    <xf numFmtId="0" fontId="2" fillId="3" borderId="23"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wrapText="1"/>
      <protection locked="0"/>
    </xf>
    <xf numFmtId="0" fontId="12" fillId="4" borderId="8"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left" vertical="center" wrapText="1"/>
      <protection locked="0"/>
    </xf>
    <xf numFmtId="1" fontId="2" fillId="4" borderId="7" xfId="0" applyNumberFormat="1" applyFont="1" applyFill="1" applyBorder="1" applyAlignment="1" applyProtection="1">
      <alignment horizontal="center" vertical="center" wrapText="1"/>
      <protection locked="0"/>
    </xf>
    <xf numFmtId="0" fontId="2" fillId="9" borderId="7" xfId="0" applyFont="1" applyFill="1" applyBorder="1" applyAlignment="1" applyProtection="1">
      <alignment horizontal="center" vertical="center" wrapText="1"/>
    </xf>
    <xf numFmtId="164" fontId="2" fillId="4" borderId="7" xfId="0" applyNumberFormat="1" applyFont="1" applyFill="1" applyBorder="1" applyAlignment="1" applyProtection="1">
      <alignment horizontal="left" vertical="center" wrapText="1"/>
      <protection locked="0"/>
    </xf>
    <xf numFmtId="164" fontId="2" fillId="4" borderId="7" xfId="0" applyNumberFormat="1" applyFont="1" applyFill="1" applyBorder="1" applyAlignment="1" applyProtection="1">
      <alignment horizontal="center" vertical="center" wrapText="1"/>
      <protection locked="0"/>
    </xf>
    <xf numFmtId="164" fontId="7" fillId="4" borderId="7" xfId="0" applyNumberFormat="1" applyFont="1" applyFill="1" applyBorder="1" applyAlignment="1" applyProtection="1">
      <alignment horizontal="center" vertical="center" wrapText="1"/>
      <protection locked="0"/>
    </xf>
    <xf numFmtId="164" fontId="12" fillId="4" borderId="8" xfId="0" applyNumberFormat="1" applyFont="1" applyFill="1" applyBorder="1" applyAlignment="1" applyProtection="1">
      <alignment horizontal="center" vertical="center" wrapText="1"/>
      <protection locked="0"/>
    </xf>
    <xf numFmtId="164" fontId="7" fillId="4" borderId="7" xfId="0" applyNumberFormat="1" applyFont="1" applyFill="1" applyBorder="1" applyAlignment="1" applyProtection="1">
      <alignment horizontal="left" vertical="center" wrapText="1"/>
      <protection locked="0"/>
    </xf>
    <xf numFmtId="0" fontId="0" fillId="3" borderId="21" xfId="0" applyFill="1" applyBorder="1" applyAlignment="1" applyProtection="1">
      <alignment horizontal="center" vertical="center"/>
      <protection locked="0"/>
    </xf>
    <xf numFmtId="0" fontId="0" fillId="3" borderId="22" xfId="0" applyFont="1" applyFill="1" applyBorder="1" applyAlignment="1">
      <alignment wrapText="1"/>
    </xf>
    <xf numFmtId="0" fontId="7" fillId="9" borderId="7" xfId="0" applyFont="1" applyFill="1" applyBorder="1" applyAlignment="1" applyProtection="1">
      <alignment horizontal="center" vertical="center" wrapText="1"/>
    </xf>
    <xf numFmtId="0" fontId="7" fillId="9" borderId="8" xfId="0" applyFont="1" applyFill="1" applyBorder="1" applyAlignment="1" applyProtection="1">
      <alignment horizontal="center" vertical="center" wrapText="1"/>
    </xf>
    <xf numFmtId="0" fontId="10" fillId="3" borderId="0" xfId="0" applyFont="1" applyFill="1" applyAlignment="1" applyProtection="1">
      <alignment horizontal="center" vertical="center"/>
    </xf>
    <xf numFmtId="0" fontId="18" fillId="3" borderId="0"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wrapText="1"/>
    </xf>
    <xf numFmtId="0" fontId="7" fillId="3" borderId="0" xfId="0" applyFont="1" applyFill="1" applyBorder="1" applyAlignment="1" applyProtection="1">
      <alignment horizontal="center" vertical="center" wrapText="1"/>
      <protection locked="0"/>
    </xf>
    <xf numFmtId="0" fontId="0" fillId="3" borderId="21" xfId="0" applyFill="1" applyBorder="1" applyAlignment="1">
      <alignment horizontal="center"/>
    </xf>
    <xf numFmtId="0" fontId="2" fillId="3" borderId="0" xfId="0" applyFont="1" applyFill="1" applyBorder="1" applyAlignment="1" applyProtection="1">
      <alignment horizontal="center"/>
    </xf>
    <xf numFmtId="1" fontId="2" fillId="3" borderId="10" xfId="0" applyNumberFormat="1" applyFont="1" applyFill="1" applyBorder="1" applyAlignment="1" applyProtection="1">
      <alignment horizontal="center" vertical="center" wrapText="1"/>
    </xf>
    <xf numFmtId="1" fontId="2" fillId="3" borderId="10" xfId="0" applyNumberFormat="1"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3" fillId="3" borderId="10" xfId="0" applyFont="1" applyFill="1" applyBorder="1" applyAlignment="1" applyProtection="1">
      <alignment horizontal="left" vertical="top" wrapText="1"/>
    </xf>
    <xf numFmtId="0" fontId="3" fillId="3" borderId="10" xfId="0" applyFont="1" applyFill="1" applyBorder="1" applyAlignment="1" applyProtection="1">
      <alignment horizontal="center" vertical="top" wrapText="1"/>
    </xf>
    <xf numFmtId="0" fontId="5" fillId="3" borderId="10" xfId="0" applyFont="1" applyFill="1" applyBorder="1" applyAlignment="1" applyProtection="1">
      <alignment horizontal="left" vertical="top" wrapText="1"/>
    </xf>
    <xf numFmtId="0" fontId="1" fillId="3" borderId="10"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1" fontId="13" fillId="3" borderId="0" xfId="0" applyNumberFormat="1" applyFont="1" applyFill="1" applyAlignment="1" applyProtection="1">
      <alignment horizontal="center" vertical="center"/>
      <protection locked="0"/>
    </xf>
    <xf numFmtId="0" fontId="14" fillId="3" borderId="0" xfId="0" applyFont="1" applyFill="1" applyAlignment="1" applyProtection="1">
      <alignment horizontal="center"/>
      <protection locked="0"/>
    </xf>
    <xf numFmtId="0" fontId="7" fillId="3" borderId="13" xfId="0" applyFont="1" applyFill="1" applyBorder="1" applyAlignment="1" applyProtection="1">
      <alignment horizontal="center" vertical="center" wrapText="1"/>
      <protection locked="0"/>
    </xf>
    <xf numFmtId="0" fontId="8" fillId="13" borderId="7" xfId="0" applyFont="1" applyFill="1" applyBorder="1" applyAlignment="1" applyProtection="1">
      <alignment horizontal="center" vertical="center" wrapText="1"/>
    </xf>
    <xf numFmtId="0" fontId="7" fillId="0" borderId="7" xfId="0" applyFont="1" applyFill="1" applyBorder="1" applyAlignment="1" applyProtection="1">
      <alignment vertical="center" wrapText="1"/>
      <protection locked="0"/>
    </xf>
    <xf numFmtId="0" fontId="22" fillId="14" borderId="11" xfId="0" applyFont="1" applyFill="1" applyBorder="1" applyAlignment="1" applyProtection="1">
      <alignment vertical="center" wrapText="1"/>
      <protection locked="0"/>
    </xf>
    <xf numFmtId="0" fontId="23" fillId="0" borderId="0" xfId="2"/>
    <xf numFmtId="0" fontId="23" fillId="12" borderId="7" xfId="2" applyFill="1" applyBorder="1"/>
    <xf numFmtId="0" fontId="23" fillId="15" borderId="7" xfId="2" applyFill="1" applyBorder="1"/>
    <xf numFmtId="0" fontId="23" fillId="16" borderId="7" xfId="2" applyFill="1" applyBorder="1"/>
    <xf numFmtId="0" fontId="23" fillId="17" borderId="7" xfId="2" applyFill="1" applyBorder="1"/>
    <xf numFmtId="0" fontId="23" fillId="12" borderId="7" xfId="2" applyFill="1" applyBorder="1" applyAlignment="1">
      <alignment horizontal="center"/>
    </xf>
    <xf numFmtId="0" fontId="23" fillId="15" borderId="7" xfId="2" applyFill="1" applyBorder="1" applyAlignment="1">
      <alignment horizontal="center"/>
    </xf>
    <xf numFmtId="0" fontId="23" fillId="16" borderId="7" xfId="2" applyFill="1" applyBorder="1" applyAlignment="1">
      <alignment horizontal="center"/>
    </xf>
    <xf numFmtId="0" fontId="23" fillId="17" borderId="7" xfId="2" applyFill="1" applyBorder="1" applyAlignment="1">
      <alignment horizontal="center"/>
    </xf>
    <xf numFmtId="1" fontId="2" fillId="14" borderId="0" xfId="0" applyNumberFormat="1" applyFont="1" applyFill="1" applyAlignment="1" applyProtection="1">
      <alignment horizontal="center" vertical="center" wrapText="1"/>
    </xf>
    <xf numFmtId="0" fontId="8" fillId="13" borderId="4" xfId="0" applyFont="1" applyFill="1" applyBorder="1" applyAlignment="1" applyProtection="1">
      <alignment horizontal="center" vertical="center" wrapText="1"/>
    </xf>
    <xf numFmtId="0" fontId="8" fillId="13" borderId="8"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0" fillId="16" borderId="7" xfId="0" applyFill="1" applyBorder="1" applyAlignment="1">
      <alignment horizontal="center"/>
    </xf>
    <xf numFmtId="0" fontId="8" fillId="8" borderId="7"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top" wrapText="1"/>
      <protection locked="0"/>
    </xf>
    <xf numFmtId="164" fontId="7" fillId="4" borderId="7" xfId="0" applyNumberFormat="1" applyFont="1" applyFill="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1" fontId="7" fillId="3" borderId="7" xfId="0" applyNumberFormat="1" applyFont="1" applyFill="1" applyBorder="1" applyAlignment="1" applyProtection="1">
      <alignment horizontal="left" vertical="top" wrapText="1"/>
      <protection locked="0"/>
    </xf>
    <xf numFmtId="0" fontId="10" fillId="4" borderId="0" xfId="0" applyFont="1" applyFill="1" applyBorder="1" applyAlignment="1" applyProtection="1">
      <alignment horizontal="center" vertical="center"/>
    </xf>
    <xf numFmtId="0" fontId="8" fillId="13" borderId="13" xfId="0" applyFont="1" applyFill="1" applyBorder="1" applyAlignment="1" applyProtection="1">
      <alignment horizontal="left" vertical="top" wrapText="1"/>
    </xf>
    <xf numFmtId="0" fontId="8" fillId="13" borderId="25" xfId="0" applyFont="1" applyFill="1" applyBorder="1" applyAlignment="1" applyProtection="1">
      <alignment horizontal="left" vertical="top" wrapText="1"/>
      <protection locked="0"/>
    </xf>
    <xf numFmtId="0" fontId="10" fillId="4" borderId="0" xfId="0" applyFont="1" applyFill="1" applyBorder="1" applyAlignment="1" applyProtection="1">
      <alignment horizontal="center" vertical="center"/>
      <protection locked="0"/>
    </xf>
    <xf numFmtId="0" fontId="1" fillId="4" borderId="4" xfId="0" applyFont="1" applyFill="1" applyBorder="1" applyAlignment="1" applyProtection="1">
      <alignment horizontal="center" vertical="center" wrapText="1"/>
      <protection locked="0"/>
    </xf>
    <xf numFmtId="0" fontId="0" fillId="0" borderId="0" xfId="0"/>
    <xf numFmtId="0" fontId="0" fillId="12" borderId="7" xfId="0" applyFill="1" applyBorder="1" applyAlignment="1">
      <alignment horizontal="center"/>
    </xf>
    <xf numFmtId="0" fontId="0" fillId="15" borderId="7" xfId="0" applyFill="1" applyBorder="1" applyAlignment="1">
      <alignment horizontal="center"/>
    </xf>
    <xf numFmtId="0" fontId="0" fillId="17" borderId="7" xfId="0" applyFill="1" applyBorder="1" applyAlignment="1">
      <alignment horizontal="center"/>
    </xf>
    <xf numFmtId="0" fontId="22" fillId="14" borderId="11" xfId="0" applyFont="1" applyFill="1" applyBorder="1" applyAlignment="1" applyProtection="1">
      <alignment vertical="center" wrapText="1"/>
    </xf>
    <xf numFmtId="0" fontId="7" fillId="3" borderId="7" xfId="0" applyFont="1" applyFill="1" applyBorder="1" applyAlignment="1" applyProtection="1">
      <alignment horizontal="left" vertical="top" wrapText="1"/>
    </xf>
    <xf numFmtId="0" fontId="7" fillId="3" borderId="13" xfId="0" applyFont="1" applyFill="1" applyBorder="1" applyAlignment="1" applyProtection="1">
      <alignment horizontal="center" vertical="center" wrapText="1"/>
      <protection hidden="1"/>
    </xf>
    <xf numFmtId="0" fontId="7" fillId="4" borderId="13" xfId="0" applyFont="1" applyFill="1" applyBorder="1" applyAlignment="1" applyProtection="1">
      <alignment horizontal="left" vertical="top" wrapText="1"/>
      <protection hidden="1"/>
    </xf>
    <xf numFmtId="0" fontId="17" fillId="3" borderId="0" xfId="0" applyFont="1" applyFill="1" applyBorder="1" applyAlignment="1" applyProtection="1">
      <alignment horizontal="center" vertical="center"/>
      <protection hidden="1"/>
    </xf>
    <xf numFmtId="0" fontId="27" fillId="18" borderId="26" xfId="2" applyFont="1" applyFill="1" applyBorder="1" applyAlignment="1">
      <alignment horizontal="center" vertical="center" wrapText="1"/>
    </xf>
    <xf numFmtId="0" fontId="27" fillId="18" borderId="27" xfId="2" applyFont="1" applyFill="1" applyBorder="1" applyAlignment="1">
      <alignment horizontal="center" vertical="center" wrapText="1"/>
    </xf>
    <xf numFmtId="0" fontId="27" fillId="18" borderId="28" xfId="2" applyFont="1" applyFill="1" applyBorder="1" applyAlignment="1">
      <alignment horizontal="center" vertical="center" wrapText="1"/>
    </xf>
    <xf numFmtId="0" fontId="27" fillId="16" borderId="29" xfId="2" applyFont="1" applyFill="1" applyBorder="1" applyAlignment="1">
      <alignment vertical="top" wrapText="1"/>
    </xf>
    <xf numFmtId="0" fontId="26" fillId="18" borderId="7" xfId="2" applyFont="1" applyFill="1" applyBorder="1" applyAlignment="1">
      <alignment vertical="top" wrapText="1"/>
    </xf>
    <xf numFmtId="0" fontId="26" fillId="18" borderId="30" xfId="2" applyFont="1" applyFill="1" applyBorder="1" applyAlignment="1">
      <alignment vertical="top" wrapText="1"/>
    </xf>
    <xf numFmtId="0" fontId="27" fillId="19" borderId="29" xfId="2" applyFont="1" applyFill="1" applyBorder="1" applyAlignment="1">
      <alignment vertical="top" wrapText="1"/>
    </xf>
    <xf numFmtId="0" fontId="27" fillId="12" borderId="29" xfId="2" applyFont="1" applyFill="1" applyBorder="1" applyAlignment="1">
      <alignment vertical="top" wrapText="1"/>
    </xf>
    <xf numFmtId="0" fontId="26" fillId="0" borderId="30" xfId="2" applyFont="1" applyBorder="1" applyAlignment="1">
      <alignment vertical="top" wrapText="1"/>
    </xf>
    <xf numFmtId="0" fontId="27" fillId="17" borderId="31" xfId="2" applyFont="1" applyFill="1" applyBorder="1" applyAlignment="1">
      <alignment vertical="top" wrapText="1"/>
    </xf>
    <xf numFmtId="0" fontId="26" fillId="18" borderId="32" xfId="2" applyFont="1" applyFill="1" applyBorder="1" applyAlignment="1">
      <alignment vertical="top" wrapText="1"/>
    </xf>
    <xf numFmtId="0" fontId="26" fillId="18" borderId="33" xfId="2" applyFont="1" applyFill="1" applyBorder="1" applyAlignment="1">
      <alignment horizontal="justify" vertical="top" wrapText="1"/>
    </xf>
    <xf numFmtId="0" fontId="17" fillId="3" borderId="14"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1" fontId="8" fillId="8" borderId="8" xfId="0" applyNumberFormat="1" applyFont="1" applyFill="1" applyBorder="1" applyAlignment="1" applyProtection="1">
      <alignment horizontal="center" vertical="center" wrapText="1"/>
    </xf>
    <xf numFmtId="0" fontId="8" fillId="8" borderId="8" xfId="0" applyFont="1" applyFill="1" applyBorder="1" applyAlignment="1" applyProtection="1">
      <alignment horizontal="center" vertical="center" wrapText="1"/>
    </xf>
    <xf numFmtId="0" fontId="8" fillId="8" borderId="7" xfId="0" applyFont="1" applyFill="1" applyBorder="1" applyAlignment="1" applyProtection="1">
      <alignment horizontal="center" vertical="center" wrapText="1"/>
    </xf>
    <xf numFmtId="0" fontId="17" fillId="3" borderId="0" xfId="0" applyFont="1" applyFill="1" applyAlignment="1" applyProtection="1">
      <alignment horizontal="right" vertical="center"/>
    </xf>
    <xf numFmtId="0" fontId="17" fillId="3" borderId="0" xfId="0" applyFont="1" applyFill="1" applyBorder="1" applyAlignment="1" applyProtection="1">
      <alignment horizontal="right" vertical="center"/>
    </xf>
    <xf numFmtId="1" fontId="17" fillId="3" borderId="0" xfId="0" applyNumberFormat="1" applyFont="1" applyFill="1" applyAlignment="1" applyProtection="1">
      <alignment horizontal="left" vertical="center"/>
    </xf>
    <xf numFmtId="0" fontId="8" fillId="13" borderId="8" xfId="0" applyFont="1" applyFill="1" applyBorder="1" applyAlignment="1" applyProtection="1">
      <alignment horizontal="center" vertical="center" wrapText="1"/>
    </xf>
    <xf numFmtId="1" fontId="13" fillId="3" borderId="0" xfId="0" applyNumberFormat="1" applyFont="1" applyFill="1" applyAlignment="1" applyProtection="1">
      <alignment horizontal="center" vertical="center"/>
    </xf>
    <xf numFmtId="0" fontId="14" fillId="3" borderId="0" xfId="0" applyFont="1" applyFill="1" applyAlignment="1" applyProtection="1">
      <alignment horizontal="center"/>
    </xf>
    <xf numFmtId="1" fontId="7" fillId="3" borderId="0" xfId="0" applyNumberFormat="1" applyFont="1" applyFill="1" applyAlignment="1" applyProtection="1">
      <alignment horizontal="center" vertical="center" wrapText="1"/>
    </xf>
    <xf numFmtId="1" fontId="7" fillId="3" borderId="0" xfId="0" applyNumberFormat="1" applyFont="1" applyFill="1" applyAlignment="1" applyProtection="1">
      <alignment horizontal="left" vertical="center" wrapText="1"/>
    </xf>
    <xf numFmtId="0" fontId="7" fillId="3" borderId="0" xfId="0" applyFont="1" applyFill="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center" vertical="center" wrapText="1"/>
    </xf>
    <xf numFmtId="0" fontId="7" fillId="3" borderId="0" xfId="0" applyFont="1" applyFill="1" applyAlignment="1" applyProtection="1">
      <alignment horizontal="left" vertical="top" wrapText="1"/>
    </xf>
    <xf numFmtId="0" fontId="8" fillId="3" borderId="0" xfId="0" applyFont="1" applyFill="1" applyAlignment="1" applyProtection="1">
      <alignment horizontal="left" vertical="center" wrapText="1"/>
    </xf>
    <xf numFmtId="0" fontId="7" fillId="3" borderId="0" xfId="0" applyFont="1" applyFill="1" applyAlignment="1" applyProtection="1">
      <alignment horizontal="center" vertical="center" wrapText="1"/>
    </xf>
    <xf numFmtId="0" fontId="0" fillId="3" borderId="21" xfId="0" applyFill="1" applyBorder="1" applyAlignment="1" applyProtection="1">
      <alignment horizontal="center"/>
    </xf>
    <xf numFmtId="0" fontId="17" fillId="4" borderId="0" xfId="0" applyFont="1" applyFill="1" applyBorder="1" applyAlignment="1" applyProtection="1">
      <alignment horizontal="center" vertical="center" wrapText="1"/>
    </xf>
    <xf numFmtId="0" fontId="6" fillId="3" borderId="0" xfId="0" applyFont="1" applyFill="1" applyBorder="1" applyAlignment="1" applyProtection="1">
      <alignment horizontal="left" vertical="center" wrapText="1"/>
    </xf>
    <xf numFmtId="0" fontId="17" fillId="3" borderId="0" xfId="0" applyFont="1" applyFill="1" applyAlignment="1" applyProtection="1">
      <alignment horizontal="left" vertical="center"/>
    </xf>
    <xf numFmtId="1" fontId="18" fillId="3" borderId="0" xfId="0" applyNumberFormat="1" applyFont="1" applyFill="1" applyAlignment="1" applyProtection="1">
      <alignment horizontal="left" vertical="center"/>
    </xf>
    <xf numFmtId="0" fontId="18" fillId="3" borderId="0" xfId="0" applyFont="1" applyFill="1" applyAlignment="1" applyProtection="1">
      <alignment horizontal="left" vertical="center"/>
    </xf>
    <xf numFmtId="0" fontId="18" fillId="3" borderId="0" xfId="0" applyFont="1" applyFill="1" applyBorder="1" applyAlignment="1" applyProtection="1">
      <alignment horizontal="left" vertical="center"/>
    </xf>
    <xf numFmtId="0" fontId="18" fillId="3" borderId="0" xfId="0" applyFont="1" applyFill="1" applyBorder="1" applyAlignment="1" applyProtection="1">
      <alignment horizontal="center" vertical="center"/>
    </xf>
    <xf numFmtId="0" fontId="18" fillId="3" borderId="0" xfId="0" applyFont="1" applyFill="1" applyBorder="1" applyAlignment="1" applyProtection="1">
      <alignment horizontal="left" vertical="top"/>
    </xf>
    <xf numFmtId="0" fontId="17" fillId="3" borderId="0" xfId="0" applyFont="1" applyFill="1" applyBorder="1" applyAlignment="1" applyProtection="1">
      <alignment horizontal="left" vertical="center"/>
    </xf>
    <xf numFmtId="0" fontId="0" fillId="3" borderId="22" xfId="0" applyFont="1" applyFill="1" applyBorder="1" applyAlignment="1" applyProtection="1">
      <alignment wrapText="1"/>
    </xf>
    <xf numFmtId="0" fontId="18" fillId="3" borderId="0" xfId="0" applyFont="1" applyFill="1" applyAlignment="1" applyProtection="1">
      <alignment horizontal="left" vertical="center" wrapText="1"/>
    </xf>
    <xf numFmtId="0" fontId="17" fillId="3" borderId="0" xfId="0" applyFont="1" applyFill="1" applyBorder="1" applyAlignment="1" applyProtection="1">
      <alignment horizontal="center" vertical="center" wrapText="1"/>
    </xf>
    <xf numFmtId="1" fontId="7" fillId="0" borderId="7" xfId="0" applyNumberFormat="1" applyFont="1" applyFill="1" applyBorder="1" applyAlignment="1" applyProtection="1">
      <alignment horizontal="left" vertical="top" wrapText="1"/>
      <protection locked="0"/>
    </xf>
    <xf numFmtId="164" fontId="7" fillId="4" borderId="4" xfId="0" applyNumberFormat="1" applyFont="1" applyFill="1" applyBorder="1" applyAlignment="1" applyProtection="1">
      <alignment horizontal="center" vertical="center" wrapText="1"/>
      <protection locked="0"/>
    </xf>
    <xf numFmtId="0" fontId="28" fillId="0" borderId="0" xfId="0" applyFont="1" applyAlignment="1">
      <alignment vertical="center"/>
    </xf>
    <xf numFmtId="0" fontId="26" fillId="0" borderId="0" xfId="0" applyFont="1" applyAlignment="1">
      <alignment vertical="center"/>
    </xf>
    <xf numFmtId="0" fontId="27" fillId="18" borderId="27" xfId="0" applyFont="1" applyFill="1" applyBorder="1" applyAlignment="1">
      <alignment vertical="center" wrapText="1"/>
    </xf>
    <xf numFmtId="0" fontId="27" fillId="12" borderId="27" xfId="0" applyFont="1" applyFill="1" applyBorder="1" applyAlignment="1">
      <alignment horizontal="center" vertical="center" wrapText="1"/>
    </xf>
    <xf numFmtId="0" fontId="27" fillId="19" borderId="27" xfId="0" applyFont="1" applyFill="1" applyBorder="1" applyAlignment="1">
      <alignment horizontal="center" vertical="center" wrapText="1"/>
    </xf>
    <xf numFmtId="0" fontId="27" fillId="16" borderId="27" xfId="0" applyFont="1" applyFill="1" applyBorder="1" applyAlignment="1">
      <alignment horizontal="center" vertical="center" wrapText="1"/>
    </xf>
    <xf numFmtId="0" fontId="27" fillId="16" borderId="28" xfId="0" applyFont="1" applyFill="1" applyBorder="1" applyAlignment="1">
      <alignment horizontal="center" vertical="center" wrapText="1"/>
    </xf>
    <xf numFmtId="0" fontId="27" fillId="18" borderId="7" xfId="0" applyFont="1" applyFill="1" applyBorder="1" applyAlignment="1">
      <alignment vertical="center" wrapText="1"/>
    </xf>
    <xf numFmtId="0" fontId="27" fillId="12" borderId="7" xfId="0" applyFont="1" applyFill="1" applyBorder="1" applyAlignment="1">
      <alignment horizontal="center" vertical="center" wrapText="1"/>
    </xf>
    <xf numFmtId="0" fontId="27" fillId="19" borderId="7" xfId="0" applyFont="1" applyFill="1" applyBorder="1" applyAlignment="1">
      <alignment horizontal="center" vertical="center" wrapText="1"/>
    </xf>
    <xf numFmtId="0" fontId="27" fillId="16" borderId="30"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27" fillId="19" borderId="30" xfId="0" applyFont="1" applyFill="1" applyBorder="1" applyAlignment="1">
      <alignment horizontal="center" vertical="center" wrapText="1"/>
    </xf>
    <xf numFmtId="0" fontId="27" fillId="18" borderId="35" xfId="0" applyFont="1" applyFill="1" applyBorder="1" applyAlignment="1">
      <alignment horizontal="center" vertical="center" wrapText="1"/>
    </xf>
    <xf numFmtId="0" fontId="29" fillId="0" borderId="7" xfId="0" applyFont="1" applyFill="1" applyBorder="1" applyAlignment="1">
      <alignment horizontal="left" vertical="top" wrapText="1" indent="1"/>
    </xf>
    <xf numFmtId="0" fontId="0" fillId="0" borderId="0" xfId="0" applyBorder="1"/>
    <xf numFmtId="0" fontId="29" fillId="0" borderId="7" xfId="0" applyFont="1" applyBorder="1" applyAlignment="1">
      <alignment horizontal="left" vertical="top" wrapText="1" indent="1"/>
    </xf>
    <xf numFmtId="0" fontId="29" fillId="0" borderId="4" xfId="0" applyFont="1" applyFill="1" applyBorder="1" applyAlignment="1">
      <alignment horizontal="left" vertical="top" wrapText="1" indent="1"/>
    </xf>
    <xf numFmtId="0" fontId="29" fillId="18" borderId="7" xfId="0" applyFont="1" applyFill="1" applyBorder="1" applyAlignment="1">
      <alignment horizontal="left" vertical="top" wrapText="1" indent="1"/>
    </xf>
    <xf numFmtId="0" fontId="29" fillId="18" borderId="11" xfId="0" applyFont="1" applyFill="1" applyBorder="1" applyAlignment="1">
      <alignment horizontal="left" vertical="top" wrapText="1" indent="1"/>
    </xf>
    <xf numFmtId="0" fontId="29" fillId="0" borderId="8" xfId="0" applyFont="1" applyFill="1" applyBorder="1" applyAlignment="1">
      <alignment horizontal="left" vertical="top" wrapText="1" indent="1"/>
    </xf>
    <xf numFmtId="1" fontId="7" fillId="4" borderId="4" xfId="0" applyNumberFormat="1" applyFont="1" applyFill="1" applyBorder="1" applyAlignment="1" applyProtection="1">
      <alignment horizontal="center" vertical="center" wrapText="1"/>
      <protection locked="0"/>
    </xf>
    <xf numFmtId="1" fontId="2" fillId="9" borderId="7" xfId="0" applyNumberFormat="1" applyFont="1" applyFill="1" applyBorder="1" applyAlignment="1" applyProtection="1">
      <alignment horizontal="center" vertical="center" wrapText="1"/>
    </xf>
    <xf numFmtId="1" fontId="7" fillId="4" borderId="7" xfId="0" applyNumberFormat="1" applyFont="1" applyFill="1" applyBorder="1" applyAlignment="1" applyProtection="1">
      <alignment horizontal="left" vertical="center" wrapText="1"/>
      <protection locked="0"/>
    </xf>
    <xf numFmtId="0" fontId="7" fillId="4" borderId="7"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7" fillId="4" borderId="8"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center" vertical="center" wrapText="1"/>
    </xf>
    <xf numFmtId="0" fontId="0" fillId="0" borderId="7" xfId="0" applyBorder="1" applyAlignment="1">
      <alignment horizontal="left" vertical="center" wrapText="1"/>
    </xf>
    <xf numFmtId="1" fontId="2" fillId="4" borderId="7" xfId="0" applyNumberFormat="1" applyFont="1" applyFill="1" applyBorder="1" applyAlignment="1" applyProtection="1">
      <alignment horizontal="left" vertical="center" wrapText="1"/>
      <protection locked="0"/>
    </xf>
    <xf numFmtId="0" fontId="8" fillId="13" borderId="25" xfId="0" applyFont="1" applyFill="1" applyBorder="1" applyAlignment="1" applyProtection="1">
      <alignment horizontal="left" vertical="top" wrapText="1"/>
    </xf>
    <xf numFmtId="0" fontId="8" fillId="0" borderId="8" xfId="0" applyFont="1" applyFill="1" applyBorder="1" applyAlignment="1" applyProtection="1">
      <alignment horizontal="center" vertical="center" wrapText="1"/>
    </xf>
    <xf numFmtId="49" fontId="0" fillId="0" borderId="13" xfId="0" applyNumberFormat="1" applyBorder="1" applyAlignment="1" applyProtection="1">
      <alignment horizontal="left" vertical="top" wrapText="1"/>
      <protection locked="0"/>
    </xf>
    <xf numFmtId="0" fontId="2" fillId="3" borderId="0" xfId="0" applyFont="1" applyFill="1" applyAlignment="1" applyProtection="1">
      <alignment horizontal="left" vertical="center"/>
      <protection hidden="1"/>
    </xf>
    <xf numFmtId="0" fontId="23" fillId="0" borderId="0" xfId="2" applyProtection="1">
      <protection hidden="1"/>
    </xf>
    <xf numFmtId="0" fontId="23" fillId="12" borderId="7" xfId="2" applyFill="1" applyBorder="1" applyProtection="1">
      <protection hidden="1"/>
    </xf>
    <xf numFmtId="0" fontId="23" fillId="15" borderId="7" xfId="2" applyFill="1" applyBorder="1" applyProtection="1">
      <protection hidden="1"/>
    </xf>
    <xf numFmtId="0" fontId="23" fillId="16" borderId="7" xfId="2" applyFill="1" applyBorder="1" applyProtection="1">
      <protection hidden="1"/>
    </xf>
    <xf numFmtId="0" fontId="0" fillId="0" borderId="0" xfId="0" applyProtection="1">
      <protection hidden="1"/>
    </xf>
    <xf numFmtId="0" fontId="0" fillId="12" borderId="7" xfId="0" applyFill="1" applyBorder="1" applyAlignment="1" applyProtection="1">
      <alignment horizontal="center"/>
      <protection hidden="1"/>
    </xf>
    <xf numFmtId="0" fontId="0" fillId="15" borderId="7" xfId="0" applyFill="1" applyBorder="1" applyAlignment="1" applyProtection="1">
      <alignment horizontal="center"/>
      <protection hidden="1"/>
    </xf>
    <xf numFmtId="0" fontId="0" fillId="16" borderId="7" xfId="0" applyFill="1" applyBorder="1" applyAlignment="1" applyProtection="1">
      <alignment horizontal="center"/>
      <protection hidden="1"/>
    </xf>
    <xf numFmtId="0" fontId="23" fillId="17" borderId="7" xfId="2" applyFill="1" applyBorder="1" applyProtection="1">
      <protection hidden="1"/>
    </xf>
    <xf numFmtId="0" fontId="0" fillId="17" borderId="7" xfId="0" applyFill="1" applyBorder="1" applyAlignment="1" applyProtection="1">
      <alignment horizontal="center"/>
      <protection hidden="1"/>
    </xf>
    <xf numFmtId="0" fontId="2" fillId="3" borderId="0" xfId="0" applyFont="1" applyFill="1" applyAlignment="1" applyProtection="1">
      <alignment horizontal="left" vertical="center" wrapText="1"/>
      <protection hidden="1"/>
    </xf>
    <xf numFmtId="0" fontId="10" fillId="3" borderId="0" xfId="0" applyFont="1" applyFill="1" applyAlignment="1" applyProtection="1">
      <alignment horizontal="left" vertical="center"/>
      <protection hidden="1"/>
    </xf>
    <xf numFmtId="0" fontId="11" fillId="3" borderId="0" xfId="0" applyFont="1" applyFill="1" applyAlignment="1" applyProtection="1">
      <alignment horizontal="left" vertical="center"/>
      <protection hidden="1"/>
    </xf>
    <xf numFmtId="0" fontId="1" fillId="3" borderId="0" xfId="0" applyFont="1" applyFill="1" applyAlignment="1" applyProtection="1">
      <alignment horizontal="center" vertical="center" wrapText="1"/>
      <protection hidden="1"/>
    </xf>
    <xf numFmtId="0" fontId="0" fillId="4" borderId="0" xfId="0" applyFont="1" applyFill="1" applyProtection="1">
      <protection hidden="1"/>
    </xf>
    <xf numFmtId="0" fontId="8" fillId="0" borderId="8" xfId="0" applyFont="1" applyFill="1" applyBorder="1" applyAlignment="1" applyProtection="1">
      <alignment horizontal="center" vertical="center" wrapText="1"/>
      <protection locked="0"/>
    </xf>
    <xf numFmtId="0" fontId="33" fillId="20" borderId="0" xfId="0" applyFont="1" applyFill="1" applyAlignment="1" applyProtection="1">
      <alignment horizontal="left" vertical="center" indent="3"/>
      <protection hidden="1"/>
    </xf>
    <xf numFmtId="0" fontId="34" fillId="20" borderId="0" xfId="0" applyFont="1" applyFill="1" applyAlignment="1" applyProtection="1">
      <alignment vertical="center"/>
      <protection hidden="1"/>
    </xf>
    <xf numFmtId="0" fontId="0" fillId="4" borderId="0" xfId="0" applyFont="1" applyFill="1" applyAlignment="1" applyProtection="1">
      <alignment horizontal="left" vertical="center" wrapText="1"/>
      <protection hidden="1"/>
    </xf>
    <xf numFmtId="0" fontId="33" fillId="0" borderId="0" xfId="0" applyFont="1" applyAlignment="1" applyProtection="1">
      <alignment horizontal="left" vertical="center" indent="3"/>
      <protection hidden="1"/>
    </xf>
    <xf numFmtId="0" fontId="34" fillId="0" borderId="0" xfId="0" applyFont="1" applyAlignment="1" applyProtection="1">
      <alignment vertical="center"/>
      <protection hidden="1"/>
    </xf>
    <xf numFmtId="0" fontId="33" fillId="20" borderId="0" xfId="0" applyFont="1" applyFill="1" applyAlignment="1" applyProtection="1">
      <alignment vertical="center"/>
      <protection hidden="1"/>
    </xf>
    <xf numFmtId="0" fontId="10" fillId="3" borderId="0" xfId="0" applyFont="1" applyFill="1" applyAlignment="1" applyProtection="1">
      <alignment horizontal="left" vertical="center"/>
      <protection locked="0"/>
    </xf>
    <xf numFmtId="0" fontId="2" fillId="3" borderId="0" xfId="0" applyFont="1" applyFill="1" applyBorder="1" applyAlignment="1" applyProtection="1">
      <alignment horizontal="left" vertical="center" wrapText="1"/>
      <protection hidden="1"/>
    </xf>
    <xf numFmtId="0" fontId="33" fillId="0" borderId="0" xfId="0" applyFont="1" applyAlignment="1" applyProtection="1">
      <alignment vertical="center"/>
      <protection hidden="1"/>
    </xf>
    <xf numFmtId="0" fontId="33" fillId="0" borderId="37" xfId="0" applyFont="1" applyBorder="1" applyProtection="1">
      <protection hidden="1"/>
    </xf>
    <xf numFmtId="0" fontId="34" fillId="0" borderId="37" xfId="0" applyFont="1" applyBorder="1" applyAlignment="1" applyProtection="1">
      <alignment vertical="center"/>
      <protection hidden="1"/>
    </xf>
    <xf numFmtId="0" fontId="2" fillId="3" borderId="0" xfId="0" applyFont="1" applyFill="1" applyAlignment="1" applyProtection="1">
      <alignment horizontal="left" vertical="top" wrapText="1"/>
      <protection hidden="1"/>
    </xf>
    <xf numFmtId="0" fontId="0" fillId="3" borderId="0" xfId="0" applyFont="1" applyFill="1" applyAlignment="1" applyProtection="1">
      <alignment horizontal="left" vertical="center" wrapText="1"/>
      <protection hidden="1"/>
    </xf>
    <xf numFmtId="0" fontId="10" fillId="3" borderId="0" xfId="0" applyFont="1" applyFill="1" applyAlignment="1" applyProtection="1">
      <alignment horizontal="right" vertical="center"/>
    </xf>
    <xf numFmtId="49" fontId="7" fillId="4" borderId="11" xfId="0" applyNumberFormat="1" applyFont="1" applyFill="1" applyBorder="1" applyAlignment="1" applyProtection="1">
      <alignment horizontal="left" vertical="top" wrapText="1"/>
      <protection locked="0"/>
    </xf>
    <xf numFmtId="49" fontId="7" fillId="4" borderId="13" xfId="0" applyNumberFormat="1" applyFont="1" applyFill="1" applyBorder="1" applyAlignment="1" applyProtection="1">
      <alignment horizontal="left" vertical="top" wrapText="1"/>
      <protection locked="0"/>
    </xf>
    <xf numFmtId="49" fontId="7" fillId="4" borderId="7" xfId="0" applyNumberFormat="1" applyFont="1" applyFill="1" applyBorder="1" applyAlignment="1" applyProtection="1">
      <alignment horizontal="left" vertical="top" wrapText="1"/>
      <protection locked="0"/>
    </xf>
    <xf numFmtId="0" fontId="8" fillId="8" borderId="18" xfId="0" applyFont="1" applyFill="1" applyBorder="1" applyAlignment="1" applyProtection="1">
      <alignment horizontal="center" vertical="center" wrapText="1"/>
    </xf>
    <xf numFmtId="0" fontId="27" fillId="18" borderId="4" xfId="0" applyFont="1" applyFill="1" applyBorder="1" applyAlignment="1">
      <alignment horizontal="center" vertical="center" wrapText="1"/>
    </xf>
    <xf numFmtId="0" fontId="4" fillId="0" borderId="7" xfId="0" applyFont="1" applyBorder="1" applyAlignment="1">
      <alignment horizontal="center" vertical="center" textRotation="90"/>
    </xf>
    <xf numFmtId="1" fontId="2" fillId="4" borderId="4" xfId="0" applyNumberFormat="1"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1" fontId="2" fillId="9" borderId="4"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7" fillId="9" borderId="4"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protection locked="0"/>
    </xf>
    <xf numFmtId="0" fontId="1" fillId="9" borderId="8" xfId="0" applyFont="1" applyFill="1" applyBorder="1" applyAlignment="1" applyProtection="1">
      <alignment horizontal="center" vertical="center" wrapText="1"/>
    </xf>
    <xf numFmtId="0" fontId="7" fillId="4" borderId="11" xfId="0" applyFont="1" applyFill="1" applyBorder="1" applyAlignment="1" applyProtection="1">
      <alignment horizontal="left" vertical="top" wrapText="1"/>
      <protection locked="0"/>
    </xf>
    <xf numFmtId="0" fontId="7" fillId="4" borderId="13"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8" fillId="8" borderId="18"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top" wrapText="1"/>
      <protection locked="0"/>
    </xf>
    <xf numFmtId="0" fontId="5" fillId="4" borderId="13" xfId="0" applyFont="1" applyFill="1" applyBorder="1" applyAlignment="1" applyProtection="1">
      <alignment horizontal="center" vertical="top" wrapText="1"/>
      <protection locked="0"/>
    </xf>
    <xf numFmtId="0" fontId="2" fillId="4" borderId="11" xfId="0" applyFont="1" applyFill="1" applyBorder="1" applyAlignment="1" applyProtection="1">
      <alignment horizontal="left" vertical="center" wrapText="1"/>
      <protection locked="0"/>
    </xf>
    <xf numFmtId="0" fontId="2" fillId="4" borderId="12" xfId="0" applyFont="1" applyFill="1" applyBorder="1" applyAlignment="1" applyProtection="1">
      <protection locked="0"/>
    </xf>
    <xf numFmtId="0" fontId="0" fillId="4" borderId="13" xfId="0" applyFill="1" applyBorder="1" applyAlignment="1" applyProtection="1">
      <alignment horizontal="center" vertical="center" wrapText="1"/>
      <protection locked="0"/>
    </xf>
    <xf numFmtId="1" fontId="4" fillId="10" borderId="7" xfId="0" applyNumberFormat="1" applyFont="1" applyFill="1" applyBorder="1" applyAlignment="1" applyProtection="1">
      <alignment horizontal="left" vertical="center" wrapText="1"/>
    </xf>
    <xf numFmtId="0" fontId="0" fillId="10" borderId="7" xfId="0" applyFont="1" applyFill="1" applyBorder="1" applyAlignment="1" applyProtection="1">
      <alignment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xf>
    <xf numFmtId="0" fontId="7" fillId="9" borderId="6" xfId="0" applyFont="1" applyFill="1" applyBorder="1" applyAlignment="1" applyProtection="1">
      <alignment horizontal="center" vertical="center" wrapText="1"/>
    </xf>
    <xf numFmtId="0" fontId="7" fillId="4" borderId="5" xfId="0" applyFont="1" applyFill="1" applyBorder="1" applyAlignment="1" applyProtection="1">
      <alignment vertical="center" wrapText="1"/>
      <protection locked="0"/>
    </xf>
    <xf numFmtId="0" fontId="7" fillId="4" borderId="10" xfId="0" applyFont="1" applyFill="1" applyBorder="1" applyAlignment="1" applyProtection="1">
      <alignment vertical="center" wrapText="1"/>
      <protection locked="0"/>
    </xf>
    <xf numFmtId="0" fontId="2" fillId="9" borderId="11" xfId="0" applyFont="1" applyFill="1" applyBorder="1" applyAlignment="1" applyProtection="1">
      <alignment horizontal="center" vertical="center" wrapText="1"/>
    </xf>
    <xf numFmtId="0" fontId="2" fillId="9" borderId="12" xfId="0" applyFont="1" applyFill="1" applyBorder="1" applyAlignment="1" applyProtection="1">
      <alignment horizontal="center" vertical="center" wrapText="1"/>
    </xf>
    <xf numFmtId="0" fontId="2" fillId="9" borderId="13"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1" fontId="4" fillId="11" borderId="7" xfId="0" applyNumberFormat="1" applyFont="1" applyFill="1" applyBorder="1" applyAlignment="1" applyProtection="1">
      <alignment horizontal="left" vertical="center" wrapText="1"/>
    </xf>
    <xf numFmtId="0" fontId="0" fillId="11" borderId="7" xfId="0" applyFont="1" applyFill="1" applyBorder="1" applyAlignment="1" applyProtection="1">
      <alignment vertical="center" wrapText="1"/>
    </xf>
    <xf numFmtId="0" fontId="12" fillId="9" borderId="11" xfId="0" applyFont="1" applyFill="1" applyBorder="1" applyAlignment="1" applyProtection="1">
      <alignment horizontal="center" vertical="center" wrapText="1"/>
    </xf>
    <xf numFmtId="0" fontId="12" fillId="9" borderId="12" xfId="0" applyFont="1" applyFill="1" applyBorder="1" applyAlignment="1" applyProtection="1">
      <alignment horizontal="center" vertical="center" wrapText="1"/>
    </xf>
    <xf numFmtId="0" fontId="12" fillId="9" borderId="13" xfId="0" applyFont="1" applyFill="1" applyBorder="1" applyAlignment="1" applyProtection="1">
      <alignment horizontal="center" vertical="center" wrapText="1"/>
    </xf>
    <xf numFmtId="0" fontId="12" fillId="4" borderId="11" xfId="0" applyFont="1" applyFill="1" applyBorder="1" applyAlignment="1" applyProtection="1">
      <alignment horizontal="center" vertical="center" wrapText="1"/>
      <protection locked="0"/>
    </xf>
    <xf numFmtId="0" fontId="12" fillId="4" borderId="12" xfId="0"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xf>
    <xf numFmtId="0" fontId="1" fillId="9" borderId="19" xfId="0" applyFont="1" applyFill="1" applyBorder="1" applyAlignment="1" applyProtection="1">
      <alignment horizontal="center" vertical="center" wrapText="1"/>
    </xf>
    <xf numFmtId="1" fontId="4" fillId="5" borderId="7" xfId="0" applyNumberFormat="1" applyFont="1" applyFill="1" applyBorder="1" applyAlignment="1" applyProtection="1">
      <alignment horizontal="left" vertical="center" wrapText="1"/>
    </xf>
    <xf numFmtId="0" fontId="0" fillId="5" borderId="7" xfId="0" applyFont="1" applyFill="1" applyBorder="1" applyAlignment="1" applyProtection="1">
      <alignment vertical="center" wrapText="1"/>
    </xf>
    <xf numFmtId="0" fontId="5" fillId="9" borderId="11" xfId="0" applyFont="1" applyFill="1" applyBorder="1" applyAlignment="1" applyProtection="1">
      <alignment horizontal="center" vertical="center" wrapText="1"/>
    </xf>
    <xf numFmtId="0" fontId="5" fillId="9" borderId="13" xfId="0"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wrapText="1"/>
      <protection locked="0"/>
    </xf>
    <xf numFmtId="0" fontId="7" fillId="9" borderId="5" xfId="1" applyFont="1" applyFill="1" applyBorder="1" applyAlignment="1" applyProtection="1">
      <alignment horizontal="center" vertical="center" wrapText="1"/>
    </xf>
    <xf numFmtId="0" fontId="2" fillId="9" borderId="6" xfId="0" applyFont="1" applyFill="1" applyBorder="1" applyAlignment="1" applyProtection="1">
      <alignment horizontal="center" wrapText="1"/>
    </xf>
    <xf numFmtId="0" fontId="7" fillId="4" borderId="5"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1" fontId="13" fillId="2" borderId="0" xfId="0" applyNumberFormat="1" applyFont="1" applyFill="1" applyAlignment="1" applyProtection="1">
      <alignment horizontal="center" vertical="center" wrapText="1"/>
    </xf>
    <xf numFmtId="0" fontId="14" fillId="2" borderId="0" xfId="0" applyFont="1" applyFill="1" applyAlignment="1" applyProtection="1">
      <alignment horizontal="center"/>
    </xf>
    <xf numFmtId="1" fontId="9" fillId="2" borderId="0" xfId="1" applyNumberFormat="1" applyFill="1" applyAlignment="1" applyProtection="1">
      <alignment horizontal="center" vertical="center" wrapText="1"/>
    </xf>
    <xf numFmtId="0" fontId="10" fillId="4" borderId="15" xfId="0" applyFont="1" applyFill="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0" fillId="3" borderId="0" xfId="0" applyFont="1" applyFill="1" applyAlignment="1" applyProtection="1">
      <alignment horizontal="right" vertical="center"/>
    </xf>
    <xf numFmtId="0" fontId="10" fillId="3" borderId="22" xfId="0" applyFont="1" applyFill="1" applyBorder="1" applyAlignment="1" applyProtection="1">
      <alignment horizontal="right" vertical="center"/>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2" borderId="2"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4" fillId="2" borderId="3" xfId="0" applyFont="1" applyFill="1" applyBorder="1" applyAlignment="1" applyProtection="1">
      <alignment vertical="center" wrapText="1"/>
    </xf>
    <xf numFmtId="1" fontId="9" fillId="7" borderId="0" xfId="1" applyNumberFormat="1" applyFill="1" applyAlignment="1" applyProtection="1">
      <alignment horizontal="center" vertical="center"/>
    </xf>
    <xf numFmtId="0" fontId="17" fillId="4" borderId="15" xfId="0" applyFont="1" applyFill="1" applyBorder="1" applyAlignment="1" applyProtection="1">
      <alignment horizontal="left" vertical="center"/>
      <protection locked="0"/>
    </xf>
    <xf numFmtId="0" fontId="0" fillId="0" borderId="17" xfId="0" applyBorder="1" applyAlignment="1" applyProtection="1">
      <protection locked="0"/>
    </xf>
    <xf numFmtId="0" fontId="0" fillId="0" borderId="16" xfId="0" applyBorder="1" applyAlignment="1" applyProtection="1">
      <protection locked="0"/>
    </xf>
    <xf numFmtId="1" fontId="6" fillId="4" borderId="15" xfId="0" applyNumberFormat="1" applyFont="1" applyFill="1" applyBorder="1" applyAlignment="1" applyProtection="1">
      <alignment horizontal="left" vertical="center" wrapText="1"/>
      <protection locked="0"/>
    </xf>
    <xf numFmtId="0" fontId="0" fillId="0" borderId="17" xfId="0" applyBorder="1" applyAlignment="1" applyProtection="1">
      <alignment wrapText="1"/>
      <protection locked="0"/>
    </xf>
    <xf numFmtId="0" fontId="0" fillId="0" borderId="16" xfId="0" applyBorder="1" applyAlignment="1" applyProtection="1">
      <alignment wrapText="1"/>
      <protection locked="0"/>
    </xf>
    <xf numFmtId="1" fontId="19" fillId="6" borderId="1" xfId="0" applyNumberFormat="1" applyFont="1" applyFill="1" applyBorder="1" applyAlignment="1" applyProtection="1">
      <alignment horizontal="center" vertical="center"/>
    </xf>
    <xf numFmtId="1" fontId="19" fillId="6" borderId="2" xfId="0" applyNumberFormat="1" applyFont="1" applyFill="1" applyBorder="1" applyAlignment="1" applyProtection="1">
      <alignment horizontal="center" vertical="center"/>
    </xf>
    <xf numFmtId="1" fontId="19" fillId="6" borderId="3" xfId="0" applyNumberFormat="1" applyFont="1" applyFill="1" applyBorder="1" applyAlignment="1" applyProtection="1">
      <alignment horizontal="center" vertical="center"/>
    </xf>
    <xf numFmtId="0" fontId="19" fillId="6" borderId="1"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19" fillId="6" borderId="3" xfId="0" applyFont="1" applyFill="1" applyBorder="1" applyAlignment="1" applyProtection="1">
      <alignment horizontal="center" vertical="center" wrapText="1"/>
    </xf>
    <xf numFmtId="0" fontId="19" fillId="6" borderId="1" xfId="0" applyFont="1" applyFill="1" applyBorder="1" applyAlignment="1" applyProtection="1">
      <alignment horizontal="center" vertical="center"/>
    </xf>
    <xf numFmtId="0" fontId="19" fillId="6" borderId="2" xfId="0" applyFont="1" applyFill="1" applyBorder="1" applyAlignment="1" applyProtection="1">
      <alignment horizontal="center" vertical="center"/>
    </xf>
    <xf numFmtId="0" fontId="19" fillId="6" borderId="3" xfId="0" applyFont="1" applyFill="1" applyBorder="1" applyAlignment="1" applyProtection="1">
      <alignment horizontal="center" vertical="center"/>
    </xf>
    <xf numFmtId="0" fontId="8" fillId="8" borderId="18" xfId="0" applyFont="1" applyFill="1" applyBorder="1" applyAlignment="1" applyProtection="1">
      <alignment horizontal="center" vertical="center" wrapText="1"/>
    </xf>
    <xf numFmtId="0" fontId="8" fillId="8" borderId="20" xfId="0" applyFont="1" applyFill="1" applyBorder="1" applyAlignment="1" applyProtection="1">
      <alignment horizontal="center" vertical="center" wrapText="1"/>
    </xf>
    <xf numFmtId="0" fontId="8" fillId="8" borderId="19" xfId="0" applyFont="1" applyFill="1" applyBorder="1" applyAlignment="1" applyProtection="1">
      <alignment horizontal="center" vertical="center" wrapText="1"/>
    </xf>
    <xf numFmtId="0" fontId="8" fillId="8" borderId="24" xfId="0" applyFont="1" applyFill="1" applyBorder="1" applyAlignment="1" applyProtection="1">
      <alignment horizontal="center" vertical="center" wrapText="1"/>
    </xf>
    <xf numFmtId="0" fontId="8" fillId="8" borderId="25" xfId="0" applyFont="1" applyFill="1" applyBorder="1" applyAlignment="1" applyProtection="1">
      <alignment horizontal="center" vertical="center" wrapText="1"/>
    </xf>
    <xf numFmtId="49" fontId="7" fillId="4" borderId="11" xfId="0" applyNumberFormat="1" applyFont="1" applyFill="1" applyBorder="1" applyAlignment="1" applyProtection="1">
      <alignment horizontal="left" vertical="top" wrapText="1"/>
      <protection locked="0"/>
    </xf>
    <xf numFmtId="49" fontId="7" fillId="4" borderId="13" xfId="0" applyNumberFormat="1" applyFont="1" applyFill="1" applyBorder="1" applyAlignment="1" applyProtection="1">
      <alignment horizontal="left" vertical="top" wrapText="1"/>
      <protection locked="0"/>
    </xf>
    <xf numFmtId="49" fontId="7" fillId="4" borderId="7" xfId="0" applyNumberFormat="1" applyFont="1" applyFill="1" applyBorder="1" applyAlignment="1" applyProtection="1">
      <alignment horizontal="left" vertical="top" wrapText="1"/>
      <protection locked="0"/>
    </xf>
    <xf numFmtId="0" fontId="22" fillId="14" borderId="11" xfId="0" applyFont="1" applyFill="1" applyBorder="1" applyAlignment="1" applyProtection="1">
      <alignment horizontal="center" vertical="center" wrapText="1"/>
    </xf>
    <xf numFmtId="0" fontId="22" fillId="14" borderId="12" xfId="0" applyFont="1" applyFill="1" applyBorder="1" applyAlignment="1" applyProtection="1">
      <alignment horizontal="center" vertical="center" wrapText="1"/>
    </xf>
    <xf numFmtId="1" fontId="32" fillId="8" borderId="10" xfId="0" applyNumberFormat="1" applyFont="1" applyFill="1" applyBorder="1" applyAlignment="1" applyProtection="1">
      <alignment horizontal="center" vertical="center" wrapText="1"/>
      <protection locked="0"/>
    </xf>
    <xf numFmtId="1" fontId="32" fillId="8" borderId="6" xfId="0" applyNumberFormat="1" applyFont="1" applyFill="1" applyBorder="1" applyAlignment="1" applyProtection="1">
      <alignment horizontal="center" vertical="center" wrapText="1"/>
      <protection locked="0"/>
    </xf>
    <xf numFmtId="0" fontId="22" fillId="14" borderId="13" xfId="0" applyFont="1" applyFill="1" applyBorder="1" applyAlignment="1" applyProtection="1">
      <alignment horizontal="center" vertical="center" wrapText="1"/>
    </xf>
    <xf numFmtId="0" fontId="22" fillId="14" borderId="11" xfId="0" applyFont="1" applyFill="1" applyBorder="1" applyAlignment="1" applyProtection="1">
      <alignment horizontal="center" vertical="center" wrapText="1"/>
      <protection locked="0"/>
    </xf>
    <xf numFmtId="0" fontId="22" fillId="14" borderId="12" xfId="0" applyFont="1" applyFill="1" applyBorder="1" applyAlignment="1" applyProtection="1">
      <alignment horizontal="center" vertical="center" wrapText="1"/>
      <protection locked="0"/>
    </xf>
    <xf numFmtId="0" fontId="22" fillId="14" borderId="13" xfId="0" applyFont="1" applyFill="1" applyBorder="1" applyAlignment="1" applyProtection="1">
      <alignment horizontal="center" vertical="center" wrapText="1"/>
      <protection locked="0"/>
    </xf>
    <xf numFmtId="49" fontId="7" fillId="4" borderId="11" xfId="0" applyNumberFormat="1" applyFont="1" applyFill="1" applyBorder="1" applyAlignment="1" applyProtection="1">
      <alignment horizontal="center" vertical="top" wrapText="1"/>
      <protection locked="0"/>
    </xf>
    <xf numFmtId="49" fontId="7" fillId="4" borderId="13" xfId="0" applyNumberFormat="1" applyFont="1" applyFill="1" applyBorder="1" applyAlignment="1" applyProtection="1">
      <alignment horizontal="center" vertical="top" wrapText="1"/>
      <protection locked="0"/>
    </xf>
    <xf numFmtId="1" fontId="13" fillId="7" borderId="0" xfId="0" applyNumberFormat="1" applyFont="1" applyFill="1" applyAlignment="1" applyProtection="1">
      <alignment horizontal="center" vertical="center"/>
    </xf>
    <xf numFmtId="0" fontId="14" fillId="7" borderId="0" xfId="0" applyFont="1" applyFill="1" applyAlignment="1" applyProtection="1">
      <alignment horizontal="center"/>
    </xf>
    <xf numFmtId="0" fontId="30" fillId="0" borderId="7" xfId="0" applyFont="1" applyFill="1" applyBorder="1" applyAlignment="1">
      <alignment horizontal="left" vertical="top" wrapText="1"/>
    </xf>
    <xf numFmtId="0" fontId="27" fillId="18" borderId="26" xfId="0" applyFont="1" applyFill="1" applyBorder="1" applyAlignment="1">
      <alignment horizontal="center" vertical="center" textRotation="90" wrapText="1"/>
    </xf>
    <xf numFmtId="0" fontId="27" fillId="18" borderId="29" xfId="0" applyFont="1" applyFill="1" applyBorder="1" applyAlignment="1">
      <alignment horizontal="center" vertical="center" textRotation="90" wrapText="1"/>
    </xf>
    <xf numFmtId="0" fontId="27" fillId="18" borderId="34" xfId="0" applyFont="1" applyFill="1" applyBorder="1" applyAlignment="1">
      <alignment horizontal="center" vertical="center" wrapText="1"/>
    </xf>
    <xf numFmtId="0" fontId="27" fillId="18" borderId="4" xfId="0" applyFont="1" applyFill="1" applyBorder="1" applyAlignment="1">
      <alignment horizontal="center" vertical="center" wrapText="1"/>
    </xf>
    <xf numFmtId="0" fontId="4" fillId="0" borderId="7" xfId="0" applyFont="1" applyBorder="1" applyAlignment="1">
      <alignment horizontal="center" vertical="center" textRotation="90"/>
    </xf>
    <xf numFmtId="0" fontId="30" fillId="0" borderId="13" xfId="0" applyFont="1" applyFill="1" applyBorder="1" applyAlignment="1">
      <alignment horizontal="left" vertical="top" wrapText="1"/>
    </xf>
    <xf numFmtId="0" fontId="30" fillId="18" borderId="13" xfId="0" applyFont="1" applyFill="1" applyBorder="1" applyAlignment="1">
      <alignment horizontal="left" vertical="top" wrapText="1"/>
    </xf>
    <xf numFmtId="0" fontId="30" fillId="18" borderId="7" xfId="0" applyFont="1" applyFill="1" applyBorder="1" applyAlignment="1">
      <alignment horizontal="left" vertical="top" wrapText="1"/>
    </xf>
    <xf numFmtId="0" fontId="31" fillId="0" borderId="0" xfId="2" applyFont="1" applyAlignment="1">
      <alignment horizontal="left"/>
    </xf>
    <xf numFmtId="0" fontId="28" fillId="0" borderId="0" xfId="2" applyFont="1" applyAlignment="1">
      <alignment horizontal="center" wrapText="1"/>
    </xf>
    <xf numFmtId="1" fontId="2" fillId="4" borderId="4" xfId="0" applyNumberFormat="1" applyFont="1" applyFill="1" applyBorder="1" applyAlignment="1" applyProtection="1">
      <alignment horizontal="center" vertical="center" wrapText="1"/>
      <protection locked="0"/>
    </xf>
    <xf numFmtId="1" fontId="2" fillId="4" borderId="36" xfId="0" applyNumberFormat="1" applyFont="1" applyFill="1" applyBorder="1" applyAlignment="1" applyProtection="1">
      <alignment horizontal="center" vertical="center" wrapText="1"/>
      <protection locked="0"/>
    </xf>
    <xf numFmtId="1" fontId="2" fillId="4" borderId="8" xfId="0" applyNumberFormat="1"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0" fontId="2" fillId="4" borderId="8" xfId="0" applyFont="1" applyFill="1" applyBorder="1" applyAlignment="1" applyProtection="1">
      <alignment vertical="center" wrapText="1"/>
      <protection locked="0"/>
    </xf>
    <xf numFmtId="1" fontId="2" fillId="9" borderId="4" xfId="0" applyNumberFormat="1" applyFont="1" applyFill="1" applyBorder="1" applyAlignment="1" applyProtection="1">
      <alignment horizontal="center" vertical="center" wrapText="1"/>
    </xf>
    <xf numFmtId="0" fontId="2" fillId="9" borderId="8"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2" fillId="9" borderId="10" xfId="0" applyFont="1" applyFill="1" applyBorder="1" applyAlignment="1" applyProtection="1">
      <alignment horizontal="center" vertical="center" wrapText="1"/>
    </xf>
    <xf numFmtId="0" fontId="2" fillId="9" borderId="6" xfId="0" applyFont="1" applyFill="1" applyBorder="1" applyAlignment="1" applyProtection="1">
      <alignment horizontal="center" vertical="center" wrapText="1"/>
    </xf>
    <xf numFmtId="0" fontId="2" fillId="9" borderId="24" xfId="0" applyFont="1" applyFill="1" applyBorder="1" applyAlignment="1" applyProtection="1">
      <alignment horizontal="center" vertical="center" wrapText="1"/>
    </xf>
    <xf numFmtId="0" fontId="2" fillId="9" borderId="9" xfId="0" applyFont="1" applyFill="1" applyBorder="1" applyAlignment="1" applyProtection="1">
      <alignment horizontal="center" vertical="center" wrapText="1"/>
    </xf>
    <xf numFmtId="0" fontId="2" fillId="9" borderId="25"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7" fillId="9" borderId="4" xfId="0" applyFont="1" applyFill="1" applyBorder="1" applyAlignment="1" applyProtection="1">
      <alignment horizontal="center" vertical="center" wrapText="1"/>
    </xf>
    <xf numFmtId="0" fontId="2" fillId="9" borderId="8" xfId="0" applyFont="1" applyFill="1" applyBorder="1" applyAlignment="1">
      <alignment horizontal="center"/>
    </xf>
    <xf numFmtId="0" fontId="5" fillId="9" borderId="11" xfId="0" applyFont="1" applyFill="1" applyBorder="1" applyAlignment="1" applyProtection="1">
      <alignment horizontal="center" vertical="top" wrapText="1"/>
    </xf>
    <xf numFmtId="0" fontId="5" fillId="9" borderId="13" xfId="0" applyFont="1" applyFill="1" applyBorder="1" applyAlignment="1" applyProtection="1">
      <alignment horizontal="center" vertical="top" wrapText="1"/>
    </xf>
    <xf numFmtId="0" fontId="2" fillId="4" borderId="24"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7" fillId="9" borderId="24" xfId="0" applyFont="1" applyFill="1" applyBorder="1" applyAlignment="1" applyProtection="1">
      <alignment horizontal="center" vertical="center" wrapText="1"/>
    </xf>
    <xf numFmtId="0" fontId="7" fillId="9" borderId="25" xfId="0" applyFont="1" applyFill="1" applyBorder="1" applyAlignment="1" applyProtection="1">
      <alignment horizontal="center" vertical="center" wrapText="1"/>
    </xf>
    <xf numFmtId="0" fontId="7" fillId="4" borderId="24" xfId="0" applyFont="1" applyFill="1" applyBorder="1" applyAlignment="1" applyProtection="1">
      <alignment vertical="center" wrapText="1"/>
      <protection locked="0"/>
    </xf>
    <xf numFmtId="0" fontId="7" fillId="4" borderId="9" xfId="0" applyFont="1" applyFill="1" applyBorder="1" applyAlignment="1" applyProtection="1">
      <alignment vertical="center" wrapText="1"/>
      <protection locked="0"/>
    </xf>
    <xf numFmtId="0" fontId="2" fillId="9" borderId="11" xfId="0" applyFont="1" applyFill="1" applyBorder="1" applyAlignment="1" applyProtection="1">
      <alignment horizontal="center" vertical="top" wrapText="1"/>
    </xf>
    <xf numFmtId="0" fontId="2" fillId="9" borderId="13" xfId="0" applyFont="1" applyFill="1" applyBorder="1" applyAlignment="1" applyProtection="1">
      <alignment horizontal="center" vertical="top" wrapText="1"/>
    </xf>
    <xf numFmtId="0" fontId="7" fillId="4" borderId="24"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1" fillId="9" borderId="20" xfId="0" applyFont="1" applyFill="1" applyBorder="1" applyAlignment="1" applyProtection="1">
      <alignment horizontal="center" vertical="center" wrapText="1"/>
    </xf>
    <xf numFmtId="0" fontId="1" fillId="9" borderId="8" xfId="0" applyFont="1" applyFill="1" applyBorder="1" applyAlignment="1" applyProtection="1">
      <alignment horizontal="center" vertical="center" wrapText="1"/>
    </xf>
    <xf numFmtId="1" fontId="13" fillId="2" borderId="0" xfId="0" applyNumberFormat="1" applyFont="1" applyFill="1" applyAlignment="1" applyProtection="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7" fillId="4" borderId="11" xfId="0" applyFont="1" applyFill="1" applyBorder="1" applyAlignment="1" applyProtection="1">
      <alignment horizontal="left" vertical="top" wrapText="1"/>
      <protection locked="0"/>
    </xf>
    <xf numFmtId="0" fontId="7" fillId="4" borderId="13"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1" fontId="13" fillId="7" borderId="0" xfId="0" applyNumberFormat="1" applyFont="1" applyFill="1" applyAlignment="1" applyProtection="1">
      <alignment horizontal="center" vertical="center"/>
      <protection locked="0"/>
    </xf>
    <xf numFmtId="0" fontId="14" fillId="7" borderId="0" xfId="0" applyFont="1" applyFill="1" applyAlignment="1" applyProtection="1">
      <alignment horizontal="center"/>
      <protection locked="0"/>
    </xf>
    <xf numFmtId="0" fontId="0" fillId="0" borderId="17" xfId="0" applyBorder="1" applyAlignment="1"/>
    <xf numFmtId="0" fontId="0" fillId="0" borderId="16" xfId="0" applyBorder="1" applyAlignment="1"/>
    <xf numFmtId="0" fontId="0" fillId="0" borderId="17" xfId="0" applyBorder="1" applyAlignment="1">
      <alignment wrapText="1"/>
    </xf>
    <xf numFmtId="0" fontId="0" fillId="0" borderId="16" xfId="0" applyBorder="1" applyAlignment="1">
      <alignment wrapText="1"/>
    </xf>
    <xf numFmtId="1" fontId="19" fillId="6" borderId="1" xfId="0" applyNumberFormat="1" applyFont="1" applyFill="1" applyBorder="1" applyAlignment="1" applyProtection="1">
      <alignment horizontal="center" vertical="center"/>
      <protection locked="0"/>
    </xf>
    <xf numFmtId="1" fontId="19" fillId="6" borderId="2" xfId="0" applyNumberFormat="1" applyFont="1" applyFill="1" applyBorder="1" applyAlignment="1" applyProtection="1">
      <alignment horizontal="center" vertical="center"/>
      <protection locked="0"/>
    </xf>
    <xf numFmtId="1" fontId="19" fillId="6" borderId="3" xfId="0" applyNumberFormat="1"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3" xfId="0" applyFont="1" applyFill="1" applyBorder="1" applyAlignment="1" applyProtection="1">
      <alignment horizontal="center" vertical="center"/>
      <protection locked="0"/>
    </xf>
    <xf numFmtId="0" fontId="8" fillId="8" borderId="18" xfId="0" applyFont="1" applyFill="1" applyBorder="1" applyAlignment="1" applyProtection="1">
      <alignment horizontal="center" vertical="center" wrapText="1"/>
      <protection locked="0"/>
    </xf>
    <xf numFmtId="0" fontId="8" fillId="8" borderId="20" xfId="0" applyFont="1" applyFill="1" applyBorder="1" applyAlignment="1" applyProtection="1">
      <alignment horizontal="center" vertical="center" wrapText="1"/>
      <protection locked="0"/>
    </xf>
    <xf numFmtId="0" fontId="8" fillId="8" borderId="19"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1" fontId="25" fillId="8" borderId="10" xfId="0" applyNumberFormat="1" applyFont="1" applyFill="1" applyBorder="1" applyAlignment="1" applyProtection="1">
      <alignment horizontal="center" vertical="center" wrapText="1"/>
      <protection locked="0"/>
    </xf>
    <xf numFmtId="1" fontId="25" fillId="8" borderId="6" xfId="0" applyNumberFormat="1" applyFont="1" applyFill="1" applyBorder="1" applyAlignment="1" applyProtection="1">
      <alignment horizontal="center" vertical="center" wrapText="1"/>
      <protection locked="0"/>
    </xf>
    <xf numFmtId="0" fontId="9" fillId="14" borderId="11" xfId="1" applyFill="1" applyBorder="1" applyAlignment="1" applyProtection="1">
      <alignment horizontal="center" vertical="center" wrapText="1"/>
      <protection locked="0"/>
    </xf>
  </cellXfs>
  <cellStyles count="4">
    <cellStyle name="Hyperlink" xfId="1" builtinId="8"/>
    <cellStyle name="Hyperlink 2" xfId="3"/>
    <cellStyle name="Normal" xfId="0" builtinId="0"/>
    <cellStyle name="Normal 2" xfId="2"/>
  </cellStyles>
  <dxfs count="45">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tint="-4.9989318521683403E-2"/>
      </font>
      <fill>
        <patternFill>
          <bgColor theme="0" tint="-4.9989318521683403E-2"/>
        </patternFill>
      </fill>
      <border>
        <left/>
        <right/>
        <top/>
        <bottom/>
        <vertical/>
        <horizontal/>
      </border>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colors>
    <mruColors>
      <color rgb="FFF2F2F2"/>
      <color rgb="FFF9FAD4"/>
      <color rgb="FFEEF4D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wln-gdm/Activities/ReferenceLibrary/InternationalDevelopmentCompass/Assessing%20and%20Managing%20Activity%20Risk%20Guideline.docx" TargetMode="External"/><Relationship Id="rId1" Type="http://schemas.openxmlformats.org/officeDocument/2006/relationships/hyperlink" Target="http://o-wln-gdm/Activities/ReferenceLibrary/InternationalDevelopmentCompass/Aid%20Programme%20Workers%20H%20S%20Procedures.doc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wln-gdm/Functions/InternationalDevelopment/Programmes-Country/ADDexemplar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pageSetUpPr fitToPage="1"/>
  </sheetPr>
  <dimension ref="A1:BS145"/>
  <sheetViews>
    <sheetView tabSelected="1" zoomScale="90" zoomScaleNormal="90" workbookViewId="0">
      <selection sqref="A1:W1"/>
    </sheetView>
  </sheetViews>
  <sheetFormatPr defaultColWidth="9.140625" defaultRowHeight="12" x14ac:dyDescent="0.25"/>
  <cols>
    <col min="1" max="1" width="7" style="3" customWidth="1"/>
    <col min="2" max="2" width="9.42578125" style="4" customWidth="1"/>
    <col min="3" max="3" width="11.7109375" style="2" customWidth="1"/>
    <col min="4" max="4" width="22.140625" style="5" customWidth="1"/>
    <col min="5" max="5" width="10.28515625" style="5" customWidth="1"/>
    <col min="6" max="6" width="12" style="5" customWidth="1"/>
    <col min="7" max="7" width="2.7109375" style="26" hidden="1" customWidth="1"/>
    <col min="8" max="8" width="22.140625" style="6" customWidth="1"/>
    <col min="9" max="9" width="12.5703125" style="6" customWidth="1"/>
    <col min="10" max="10" width="9.85546875" style="2" customWidth="1"/>
    <col min="11" max="11" width="9.140625" style="2" customWidth="1"/>
    <col min="12" max="12" width="11.140625" style="2" customWidth="1"/>
    <col min="13" max="13" width="12.85546875" style="7" customWidth="1"/>
    <col min="14" max="14" width="8.28515625" style="7" hidden="1" customWidth="1"/>
    <col min="15" max="15" width="2.85546875" style="8" hidden="1" customWidth="1"/>
    <col min="16" max="16" width="9.5703125" style="2" customWidth="1"/>
    <col min="17" max="17" width="14.140625" style="2" customWidth="1"/>
    <col min="18" max="18" width="22.140625" style="2" customWidth="1"/>
    <col min="19" max="19" width="3.28515625" style="2" hidden="1" customWidth="1"/>
    <col min="20" max="20" width="10.42578125" style="2" customWidth="1"/>
    <col min="21" max="22" width="8.28515625" style="2" customWidth="1"/>
    <col min="23" max="23" width="7.7109375" style="8" customWidth="1"/>
    <col min="24" max="24" width="48.85546875" style="2" customWidth="1"/>
    <col min="25" max="53" width="9.140625" style="2"/>
    <col min="54" max="54" width="11.42578125" style="2" customWidth="1"/>
    <col min="55" max="55" width="37.28515625" style="229" hidden="1" customWidth="1"/>
    <col min="56" max="56" width="2.5703125" style="229" hidden="1" customWidth="1"/>
    <col min="57" max="57" width="13.42578125" style="229" hidden="1" customWidth="1"/>
    <col min="58" max="58" width="9" style="229" hidden="1" customWidth="1"/>
    <col min="59" max="59" width="7.5703125" style="229" hidden="1" customWidth="1"/>
    <col min="60" max="60" width="8.7109375" style="229" hidden="1" customWidth="1"/>
    <col min="61" max="62" width="8" style="229" hidden="1" customWidth="1"/>
    <col min="63" max="63" width="14.28515625" style="229" hidden="1" customWidth="1"/>
    <col min="64" max="64" width="10.140625" style="229" hidden="1" customWidth="1"/>
    <col min="65" max="65" width="6.28515625" style="229" hidden="1" customWidth="1"/>
    <col min="66" max="66" width="9.7109375" style="229" hidden="1" customWidth="1"/>
    <col min="67" max="67" width="6.140625" style="229" hidden="1" customWidth="1"/>
    <col min="68" max="68" width="7.140625" style="229" hidden="1" customWidth="1"/>
    <col min="69" max="69" width="9" style="229" customWidth="1"/>
    <col min="70" max="70" width="38.5703125" style="229" hidden="1" customWidth="1"/>
    <col min="71" max="71" width="10" style="229" hidden="1" customWidth="1"/>
    <col min="72" max="16384" width="9.140625" style="2"/>
  </cols>
  <sheetData>
    <row r="1" spans="1:71" s="21" customFormat="1" ht="27" customHeight="1" x14ac:dyDescent="0.35">
      <c r="A1" s="357" t="s">
        <v>29</v>
      </c>
      <c r="B1" s="358"/>
      <c r="C1" s="358"/>
      <c r="D1" s="358"/>
      <c r="E1" s="358"/>
      <c r="F1" s="358"/>
      <c r="G1" s="358"/>
      <c r="H1" s="358"/>
      <c r="I1" s="358"/>
      <c r="J1" s="358"/>
      <c r="K1" s="358"/>
      <c r="L1" s="358"/>
      <c r="M1" s="358"/>
      <c r="N1" s="358"/>
      <c r="O1" s="358"/>
      <c r="P1" s="358"/>
      <c r="Q1" s="358"/>
      <c r="R1" s="358"/>
      <c r="S1" s="358"/>
      <c r="T1" s="358"/>
      <c r="U1" s="358"/>
      <c r="V1" s="358"/>
      <c r="W1" s="358"/>
      <c r="BC1" s="218"/>
      <c r="BD1" s="218"/>
      <c r="BE1" s="219" t="s">
        <v>94</v>
      </c>
      <c r="BF1" s="220" t="s">
        <v>48</v>
      </c>
      <c r="BG1" s="221" t="s">
        <v>49</v>
      </c>
      <c r="BH1" s="221" t="s">
        <v>49</v>
      </c>
      <c r="BI1" s="222" t="s">
        <v>50</v>
      </c>
      <c r="BJ1" s="222" t="s">
        <v>50</v>
      </c>
      <c r="BK1" s="223" t="s">
        <v>94</v>
      </c>
      <c r="BL1" s="224">
        <v>11</v>
      </c>
      <c r="BM1" s="225">
        <v>16</v>
      </c>
      <c r="BN1" s="225">
        <v>20</v>
      </c>
      <c r="BO1" s="226">
        <v>23</v>
      </c>
      <c r="BP1" s="226">
        <v>25</v>
      </c>
      <c r="BQ1" s="218"/>
      <c r="BR1" s="218"/>
      <c r="BS1" s="218"/>
    </row>
    <row r="2" spans="1:71" s="21" customFormat="1" ht="13.5" customHeight="1" x14ac:dyDescent="0.25">
      <c r="A2" s="323" t="s">
        <v>244</v>
      </c>
      <c r="B2" s="323"/>
      <c r="C2" s="323"/>
      <c r="D2" s="323"/>
      <c r="E2" s="323"/>
      <c r="F2" s="323"/>
      <c r="G2" s="323"/>
      <c r="H2" s="323"/>
      <c r="I2" s="323"/>
      <c r="J2" s="323"/>
      <c r="K2" s="323"/>
      <c r="L2" s="323"/>
      <c r="M2" s="323"/>
      <c r="N2" s="323"/>
      <c r="O2" s="323"/>
      <c r="P2" s="323"/>
      <c r="Q2" s="323"/>
      <c r="R2" s="323"/>
      <c r="S2" s="323"/>
      <c r="T2" s="323"/>
      <c r="U2" s="323"/>
      <c r="V2" s="323"/>
      <c r="W2" s="323"/>
      <c r="BC2" s="218"/>
      <c r="BD2" s="218"/>
      <c r="BE2" s="219"/>
      <c r="BF2" s="220"/>
      <c r="BG2" s="221"/>
      <c r="BH2" s="221"/>
      <c r="BI2" s="222"/>
      <c r="BJ2" s="222"/>
      <c r="BK2" s="223"/>
      <c r="BL2" s="224"/>
      <c r="BM2" s="225"/>
      <c r="BN2" s="225"/>
      <c r="BO2" s="226"/>
      <c r="BP2" s="226"/>
      <c r="BQ2" s="218"/>
      <c r="BR2" s="218"/>
      <c r="BS2" s="218"/>
    </row>
    <row r="3" spans="1:71" s="21" customFormat="1" ht="6" customHeight="1" thickBot="1" x14ac:dyDescent="0.4">
      <c r="A3" s="159"/>
      <c r="B3" s="160"/>
      <c r="C3" s="160"/>
      <c r="D3" s="160"/>
      <c r="E3" s="160"/>
      <c r="F3" s="160"/>
      <c r="G3" s="160"/>
      <c r="H3" s="160"/>
      <c r="I3" s="160"/>
      <c r="J3" s="160"/>
      <c r="K3" s="160"/>
      <c r="L3" s="160"/>
      <c r="M3" s="160"/>
      <c r="N3" s="160"/>
      <c r="O3" s="160"/>
      <c r="P3" s="160"/>
      <c r="Q3" s="160"/>
      <c r="R3" s="160"/>
      <c r="S3" s="160"/>
      <c r="T3" s="160"/>
      <c r="U3" s="160"/>
      <c r="V3" s="160"/>
      <c r="W3" s="160"/>
      <c r="BC3" s="218"/>
      <c r="BD3" s="218"/>
      <c r="BE3" s="219" t="s">
        <v>96</v>
      </c>
      <c r="BF3" s="220" t="s">
        <v>48</v>
      </c>
      <c r="BG3" s="220" t="s">
        <v>48</v>
      </c>
      <c r="BH3" s="221" t="s">
        <v>49</v>
      </c>
      <c r="BI3" s="221" t="s">
        <v>49</v>
      </c>
      <c r="BJ3" s="222" t="s">
        <v>50</v>
      </c>
      <c r="BK3" s="223" t="s">
        <v>96</v>
      </c>
      <c r="BL3" s="224">
        <v>7</v>
      </c>
      <c r="BM3" s="224">
        <v>12</v>
      </c>
      <c r="BN3" s="225">
        <v>17</v>
      </c>
      <c r="BO3" s="225">
        <v>21</v>
      </c>
      <c r="BP3" s="226">
        <v>24</v>
      </c>
      <c r="BQ3" s="218"/>
      <c r="BR3" s="218"/>
      <c r="BS3" s="218"/>
    </row>
    <row r="4" spans="1:71" s="21" customFormat="1" ht="21.75" thickBot="1" x14ac:dyDescent="0.4">
      <c r="A4" s="157" t="s">
        <v>11</v>
      </c>
      <c r="B4" s="160"/>
      <c r="C4" s="324"/>
      <c r="D4" s="325"/>
      <c r="E4" s="325"/>
      <c r="F4" s="326"/>
      <c r="G4" s="160"/>
      <c r="H4" s="160"/>
      <c r="I4" s="160"/>
      <c r="J4" s="160"/>
      <c r="K4" s="160"/>
      <c r="L4" s="60" t="s">
        <v>44</v>
      </c>
      <c r="M4" s="67"/>
      <c r="N4" s="124"/>
      <c r="O4" s="160"/>
      <c r="P4" s="160"/>
      <c r="Q4" s="160"/>
      <c r="R4" s="160"/>
      <c r="S4" s="160"/>
      <c r="T4" s="160"/>
      <c r="U4" s="160"/>
      <c r="V4" s="160"/>
      <c r="W4" s="160"/>
      <c r="BC4" s="218"/>
      <c r="BD4" s="218"/>
      <c r="BE4" s="219" t="s">
        <v>97</v>
      </c>
      <c r="BF4" s="227" t="s">
        <v>47</v>
      </c>
      <c r="BG4" s="220" t="s">
        <v>48</v>
      </c>
      <c r="BH4" s="220" t="s">
        <v>48</v>
      </c>
      <c r="BI4" s="221" t="s">
        <v>49</v>
      </c>
      <c r="BJ4" s="222" t="s">
        <v>50</v>
      </c>
      <c r="BK4" s="223" t="s">
        <v>97</v>
      </c>
      <c r="BL4" s="228">
        <v>4</v>
      </c>
      <c r="BM4" s="224">
        <v>8</v>
      </c>
      <c r="BN4" s="224">
        <v>13</v>
      </c>
      <c r="BO4" s="225">
        <v>18</v>
      </c>
      <c r="BP4" s="226">
        <v>22</v>
      </c>
      <c r="BQ4" s="218"/>
      <c r="BR4" s="218"/>
      <c r="BS4" s="218"/>
    </row>
    <row r="5" spans="1:71" ht="6" customHeight="1" thickBot="1" x14ac:dyDescent="0.3">
      <c r="A5" s="161"/>
      <c r="B5" s="162"/>
      <c r="C5" s="163"/>
      <c r="D5" s="164"/>
      <c r="E5" s="164"/>
      <c r="F5" s="164"/>
      <c r="G5" s="165"/>
      <c r="H5" s="166"/>
      <c r="I5" s="166"/>
      <c r="J5" s="163"/>
      <c r="K5" s="163"/>
      <c r="L5" s="163"/>
      <c r="M5" s="167"/>
      <c r="N5" s="167"/>
      <c r="O5" s="168"/>
      <c r="P5" s="163"/>
      <c r="Q5" s="163"/>
      <c r="R5" s="163"/>
      <c r="S5" s="163"/>
      <c r="T5" s="163"/>
      <c r="U5" s="163"/>
      <c r="V5" s="163"/>
      <c r="W5" s="168"/>
      <c r="BE5" s="219" t="s">
        <v>98</v>
      </c>
      <c r="BF5" s="227" t="s">
        <v>47</v>
      </c>
      <c r="BG5" s="227" t="s">
        <v>47</v>
      </c>
      <c r="BH5" s="220" t="s">
        <v>48</v>
      </c>
      <c r="BI5" s="221" t="s">
        <v>49</v>
      </c>
      <c r="BJ5" s="221" t="s">
        <v>49</v>
      </c>
      <c r="BK5" s="223" t="s">
        <v>98</v>
      </c>
      <c r="BL5" s="228">
        <v>2</v>
      </c>
      <c r="BM5" s="228">
        <v>5</v>
      </c>
      <c r="BN5" s="224">
        <v>9</v>
      </c>
      <c r="BO5" s="225">
        <v>14</v>
      </c>
      <c r="BP5" s="225">
        <v>19</v>
      </c>
    </row>
    <row r="6" spans="1:71" s="10" customFormat="1" ht="19.5" thickBot="1" x14ac:dyDescent="0.3">
      <c r="A6" s="157" t="s">
        <v>13</v>
      </c>
      <c r="B6" s="157"/>
      <c r="C6" s="324"/>
      <c r="D6" s="325"/>
      <c r="E6" s="325"/>
      <c r="F6" s="326"/>
      <c r="G6" s="169"/>
      <c r="L6" s="156" t="s">
        <v>80</v>
      </c>
      <c r="M6" s="61">
        <v>0</v>
      </c>
      <c r="N6" s="170"/>
      <c r="O6" s="83"/>
      <c r="S6" s="171"/>
      <c r="T6" s="172"/>
      <c r="U6" s="172"/>
      <c r="V6" s="248" t="s">
        <v>45</v>
      </c>
      <c r="W6" s="56">
        <f>COUNTIF(W13:W26,"Issue")</f>
        <v>0</v>
      </c>
      <c r="BC6" s="230"/>
      <c r="BD6" s="230"/>
      <c r="BE6" s="219" t="s">
        <v>99</v>
      </c>
      <c r="BF6" s="227" t="s">
        <v>47</v>
      </c>
      <c r="BG6" s="227" t="s">
        <v>47</v>
      </c>
      <c r="BH6" s="220" t="s">
        <v>48</v>
      </c>
      <c r="BI6" s="220" t="s">
        <v>48</v>
      </c>
      <c r="BJ6" s="221" t="s">
        <v>49</v>
      </c>
      <c r="BK6" s="223" t="s">
        <v>99</v>
      </c>
      <c r="BL6" s="228">
        <v>1</v>
      </c>
      <c r="BM6" s="228">
        <v>3</v>
      </c>
      <c r="BN6" s="224">
        <v>6</v>
      </c>
      <c r="BO6" s="224">
        <v>10</v>
      </c>
      <c r="BP6" s="225">
        <v>15</v>
      </c>
      <c r="BQ6" s="230"/>
      <c r="BR6" s="230"/>
      <c r="BS6" s="230"/>
    </row>
    <row r="7" spans="1:71" s="19" customFormat="1" ht="6" customHeight="1" thickBot="1" x14ac:dyDescent="0.3">
      <c r="A7" s="173"/>
      <c r="B7" s="173"/>
      <c r="C7" s="174"/>
      <c r="D7" s="175"/>
      <c r="E7" s="175"/>
      <c r="F7" s="175"/>
      <c r="G7" s="176"/>
      <c r="H7" s="177"/>
      <c r="I7" s="177"/>
      <c r="J7" s="175"/>
      <c r="K7" s="175"/>
      <c r="L7" s="175"/>
      <c r="M7" s="178"/>
      <c r="N7" s="178"/>
      <c r="O7" s="176"/>
      <c r="P7" s="175"/>
      <c r="Q7" s="171"/>
      <c r="R7" s="171"/>
      <c r="S7" s="171"/>
      <c r="T7" s="174"/>
      <c r="U7" s="174"/>
      <c r="BC7" s="231"/>
      <c r="BD7" s="231"/>
      <c r="BE7" s="219"/>
      <c r="BF7" s="219" t="s">
        <v>95</v>
      </c>
      <c r="BG7" s="219" t="s">
        <v>100</v>
      </c>
      <c r="BH7" s="219" t="s">
        <v>101</v>
      </c>
      <c r="BI7" s="219" t="s">
        <v>102</v>
      </c>
      <c r="BJ7" s="219" t="s">
        <v>103</v>
      </c>
      <c r="BK7" s="223"/>
      <c r="BL7" s="223" t="s">
        <v>95</v>
      </c>
      <c r="BM7" s="223" t="s">
        <v>100</v>
      </c>
      <c r="BN7" s="223" t="s">
        <v>101</v>
      </c>
      <c r="BO7" s="223" t="s">
        <v>102</v>
      </c>
      <c r="BP7" s="223" t="s">
        <v>103</v>
      </c>
      <c r="BQ7" s="231"/>
      <c r="BR7" s="231"/>
      <c r="BS7" s="231"/>
    </row>
    <row r="8" spans="1:71" s="10" customFormat="1" ht="19.5" thickBot="1" x14ac:dyDescent="0.3">
      <c r="A8" s="12" t="s">
        <v>81</v>
      </c>
      <c r="B8" s="179"/>
      <c r="C8" s="327" t="s">
        <v>43</v>
      </c>
      <c r="D8" s="328"/>
      <c r="E8" s="328"/>
      <c r="F8" s="328"/>
      <c r="G8" s="328"/>
      <c r="H8" s="328"/>
      <c r="I8" s="328"/>
      <c r="J8" s="329"/>
      <c r="K8" s="180"/>
      <c r="L8" s="155" t="s">
        <v>41</v>
      </c>
      <c r="M8" s="150" t="str">
        <f>IF(O8=1,"Low",IF(O8=2,"Medium",IF(O8=3,"High",IF(O8=4,"Extreme",""))))</f>
        <v/>
      </c>
      <c r="N8" s="181"/>
      <c r="O8" s="137">
        <f>MAX(O13:O25)</f>
        <v>0</v>
      </c>
      <c r="P8" s="171"/>
      <c r="Q8" s="171"/>
      <c r="R8" s="171"/>
      <c r="S8" s="171"/>
      <c r="T8" s="171"/>
      <c r="U8" s="171"/>
      <c r="V8" s="155" t="s">
        <v>46</v>
      </c>
      <c r="W8" s="151">
        <f>COUNTIF(W13:W26,"Open")</f>
        <v>2</v>
      </c>
      <c r="BC8" s="230"/>
      <c r="BD8" s="230"/>
      <c r="BE8" s="230"/>
      <c r="BF8" s="230"/>
      <c r="BG8" s="230"/>
      <c r="BH8" s="230"/>
      <c r="BI8" s="230"/>
      <c r="BJ8" s="230"/>
      <c r="BK8" s="230"/>
      <c r="BL8" s="230"/>
      <c r="BM8" s="230"/>
      <c r="BN8" s="230"/>
      <c r="BO8" s="230"/>
      <c r="BP8" s="230"/>
      <c r="BQ8" s="230"/>
      <c r="BR8" s="230"/>
      <c r="BS8" s="230"/>
    </row>
    <row r="9" spans="1:71" ht="6" customHeight="1" thickBot="1" x14ac:dyDescent="0.3">
      <c r="A9" s="161"/>
      <c r="B9" s="162"/>
      <c r="C9" s="163"/>
      <c r="D9" s="164"/>
      <c r="E9" s="164"/>
      <c r="F9" s="164"/>
      <c r="G9" s="165"/>
      <c r="H9" s="166"/>
      <c r="I9" s="166"/>
      <c r="J9" s="163"/>
      <c r="K9" s="163"/>
      <c r="L9" s="163"/>
      <c r="M9" s="167"/>
      <c r="N9" s="167"/>
      <c r="O9" s="168"/>
      <c r="P9" s="163"/>
      <c r="Q9" s="163"/>
      <c r="R9" s="163"/>
      <c r="S9" s="163"/>
      <c r="T9" s="163"/>
      <c r="U9" s="163"/>
      <c r="V9" s="163"/>
      <c r="W9" s="168"/>
    </row>
    <row r="10" spans="1:71" s="20" customFormat="1" ht="50.25" customHeight="1" thickBot="1" x14ac:dyDescent="0.3">
      <c r="A10" s="330" t="s">
        <v>16</v>
      </c>
      <c r="B10" s="331"/>
      <c r="C10" s="331"/>
      <c r="D10" s="331"/>
      <c r="E10" s="331"/>
      <c r="F10" s="331"/>
      <c r="G10" s="331"/>
      <c r="H10" s="332"/>
      <c r="I10" s="333" t="s">
        <v>37</v>
      </c>
      <c r="J10" s="334"/>
      <c r="K10" s="334"/>
      <c r="L10" s="334"/>
      <c r="M10" s="334"/>
      <c r="N10" s="334"/>
      <c r="O10" s="334"/>
      <c r="P10" s="335"/>
      <c r="Q10" s="336" t="s">
        <v>31</v>
      </c>
      <c r="R10" s="337"/>
      <c r="S10" s="337"/>
      <c r="T10" s="337"/>
      <c r="U10" s="337"/>
      <c r="V10" s="337"/>
      <c r="W10" s="338"/>
      <c r="BC10" s="232"/>
      <c r="BD10" s="232"/>
      <c r="BE10" s="232"/>
      <c r="BF10" s="232"/>
      <c r="BG10" s="232"/>
      <c r="BH10" s="232"/>
      <c r="BI10" s="232"/>
      <c r="BJ10" s="232"/>
      <c r="BK10" s="232"/>
      <c r="BL10" s="232"/>
      <c r="BM10" s="232"/>
      <c r="BN10" s="232"/>
      <c r="BO10" s="232"/>
      <c r="BP10" s="232"/>
      <c r="BQ10" s="232"/>
      <c r="BR10" s="232"/>
      <c r="BS10" s="232"/>
    </row>
    <row r="11" spans="1:71" ht="78.75" customHeight="1" x14ac:dyDescent="0.25">
      <c r="A11" s="152" t="s">
        <v>15</v>
      </c>
      <c r="B11" s="152" t="s">
        <v>88</v>
      </c>
      <c r="C11" s="153" t="s">
        <v>87</v>
      </c>
      <c r="D11" s="252" t="s">
        <v>93</v>
      </c>
      <c r="E11" s="339" t="s">
        <v>91</v>
      </c>
      <c r="F11" s="340"/>
      <c r="G11" s="341"/>
      <c r="H11" s="252" t="s">
        <v>92</v>
      </c>
      <c r="I11" s="342" t="s">
        <v>22</v>
      </c>
      <c r="J11" s="343"/>
      <c r="K11" s="153" t="s">
        <v>51</v>
      </c>
      <c r="L11" s="153" t="s">
        <v>52</v>
      </c>
      <c r="M11" s="153" t="s">
        <v>14</v>
      </c>
      <c r="N11" s="153" t="s">
        <v>113</v>
      </c>
      <c r="O11" s="153" t="s">
        <v>21</v>
      </c>
      <c r="P11" s="153" t="s">
        <v>86</v>
      </c>
      <c r="Q11" s="153" t="s">
        <v>85</v>
      </c>
      <c r="R11" s="153" t="s">
        <v>26</v>
      </c>
      <c r="S11" s="153"/>
      <c r="T11" s="153" t="s">
        <v>27</v>
      </c>
      <c r="U11" s="153" t="s">
        <v>89</v>
      </c>
      <c r="V11" s="153" t="s">
        <v>90</v>
      </c>
      <c r="W11" s="153" t="s">
        <v>53</v>
      </c>
      <c r="X11" s="154" t="s">
        <v>107</v>
      </c>
    </row>
    <row r="12" spans="1:71" ht="24.75" customHeight="1" x14ac:dyDescent="0.25">
      <c r="A12" s="349" t="s">
        <v>240</v>
      </c>
      <c r="B12" s="349"/>
      <c r="C12" s="349"/>
      <c r="D12" s="349"/>
      <c r="E12" s="349"/>
      <c r="F12" s="349"/>
      <c r="G12" s="349"/>
      <c r="H12" s="349"/>
      <c r="I12" s="349"/>
      <c r="J12" s="349"/>
      <c r="K12" s="349"/>
      <c r="L12" s="349"/>
      <c r="M12" s="349"/>
      <c r="N12" s="349"/>
      <c r="O12" s="349"/>
      <c r="P12" s="349"/>
      <c r="Q12" s="349"/>
      <c r="R12" s="349"/>
      <c r="S12" s="349"/>
      <c r="T12" s="349"/>
      <c r="U12" s="349"/>
      <c r="V12" s="349"/>
      <c r="W12" s="350"/>
    </row>
    <row r="13" spans="1:71" ht="24" x14ac:dyDescent="0.25">
      <c r="A13" s="113"/>
      <c r="B13" s="120"/>
      <c r="C13" s="134" t="s">
        <v>84</v>
      </c>
      <c r="D13" s="347" t="s">
        <v>104</v>
      </c>
      <c r="E13" s="348"/>
      <c r="F13" s="348"/>
      <c r="G13" s="348"/>
      <c r="H13" s="348"/>
      <c r="I13" s="348"/>
      <c r="J13" s="348"/>
      <c r="K13" s="348"/>
      <c r="L13" s="348"/>
      <c r="M13" s="101" t="str">
        <f>IF(O13=1,"Low",IF(O13=2,"Medium",IF(O13=3,"High",IF(O13=4,"Extreme",""))))</f>
        <v/>
      </c>
      <c r="N13" s="125"/>
      <c r="O13" s="135">
        <f>MAX(O31,O54,O77,O100,O123)</f>
        <v>0</v>
      </c>
      <c r="P13" s="133" t="s">
        <v>28</v>
      </c>
      <c r="Q13" s="122"/>
      <c r="R13" s="347" t="s">
        <v>28</v>
      </c>
      <c r="S13" s="348"/>
      <c r="T13" s="351"/>
      <c r="U13" s="120"/>
      <c r="V13" s="120"/>
      <c r="W13" s="266" t="s">
        <v>18</v>
      </c>
      <c r="X13" s="251"/>
      <c r="BC13" s="233" t="s">
        <v>229</v>
      </c>
    </row>
    <row r="14" spans="1:71" ht="24" x14ac:dyDescent="0.25">
      <c r="A14" s="113"/>
      <c r="B14" s="120"/>
      <c r="C14" s="134" t="s">
        <v>218</v>
      </c>
      <c r="D14" s="352" t="s">
        <v>219</v>
      </c>
      <c r="E14" s="353"/>
      <c r="F14" s="353"/>
      <c r="G14" s="353"/>
      <c r="H14" s="353"/>
      <c r="I14" s="353"/>
      <c r="J14" s="353"/>
      <c r="K14" s="353"/>
      <c r="L14" s="354"/>
      <c r="M14" s="234"/>
      <c r="N14" s="215"/>
      <c r="O14" s="135"/>
      <c r="P14" s="266"/>
      <c r="Q14" s="122"/>
      <c r="R14" s="266"/>
      <c r="S14" s="266"/>
      <c r="T14" s="266"/>
      <c r="U14" s="120"/>
      <c r="V14" s="120"/>
      <c r="W14" s="266" t="s">
        <v>18</v>
      </c>
      <c r="X14" s="251"/>
      <c r="BC14" s="233" t="s">
        <v>228</v>
      </c>
      <c r="BR14" s="235" t="s">
        <v>245</v>
      </c>
      <c r="BS14" s="236" t="s">
        <v>246</v>
      </c>
    </row>
    <row r="15" spans="1:71" ht="24" customHeight="1" x14ac:dyDescent="0.25">
      <c r="A15" s="123">
        <v>1</v>
      </c>
      <c r="B15" s="120"/>
      <c r="C15" s="266"/>
      <c r="D15" s="249"/>
      <c r="E15" s="344"/>
      <c r="F15" s="345"/>
      <c r="G15" s="250"/>
      <c r="H15" s="249"/>
      <c r="I15" s="344"/>
      <c r="J15" s="345"/>
      <c r="K15" s="266"/>
      <c r="L15" s="266"/>
      <c r="M15" s="158" t="str">
        <f t="shared" ref="M15:M25" si="0">IF(NOT(ISBLANK($K15)),IF(NOT(ISBLANK($L15)),VLOOKUP($K15,$BE$1:$BJ$7,MATCH($L15,$BE$7:$BJ$7,0),FALSE),""),"")</f>
        <v/>
      </c>
      <c r="N15" s="126" t="str">
        <f t="shared" ref="N15:N23" si="1">IF(NOT(ISBLANK($K15)),IF(NOT(ISBLANK($L15)),VLOOKUP($K15,$BK$1:$BP$7,MATCH($L15,$BK$7:$BP$7,0),FALSE),""),"")</f>
        <v/>
      </c>
      <c r="O15" s="136" t="s">
        <v>247</v>
      </c>
      <c r="P15" s="266"/>
      <c r="Q15" s="251"/>
      <c r="R15" s="251"/>
      <c r="S15" s="251"/>
      <c r="T15" s="251"/>
      <c r="U15" s="120"/>
      <c r="V15" s="120"/>
      <c r="W15" s="266"/>
      <c r="X15" s="251"/>
      <c r="BC15" s="237" t="s">
        <v>232</v>
      </c>
      <c r="BR15" s="238" t="s">
        <v>248</v>
      </c>
      <c r="BS15" s="239" t="s">
        <v>246</v>
      </c>
    </row>
    <row r="16" spans="1:71" ht="24" customHeight="1" x14ac:dyDescent="0.25">
      <c r="A16" s="123">
        <v>2</v>
      </c>
      <c r="B16" s="120"/>
      <c r="C16" s="266"/>
      <c r="D16" s="249"/>
      <c r="E16" s="344"/>
      <c r="F16" s="345"/>
      <c r="G16" s="217"/>
      <c r="H16" s="249"/>
      <c r="I16" s="346"/>
      <c r="J16" s="346"/>
      <c r="K16" s="266"/>
      <c r="L16" s="266"/>
      <c r="M16" s="158" t="str">
        <f t="shared" si="0"/>
        <v/>
      </c>
      <c r="N16" s="126" t="str">
        <f t="shared" si="1"/>
        <v/>
      </c>
      <c r="O16" s="136" t="s">
        <v>247</v>
      </c>
      <c r="P16" s="266"/>
      <c r="Q16" s="251"/>
      <c r="R16" s="251"/>
      <c r="S16" s="251"/>
      <c r="T16" s="251"/>
      <c r="U16" s="120"/>
      <c r="V16" s="120"/>
      <c r="W16" s="266"/>
      <c r="X16" s="251"/>
      <c r="BC16" s="233" t="s">
        <v>64</v>
      </c>
      <c r="BR16" s="235" t="s">
        <v>249</v>
      </c>
      <c r="BS16" s="236" t="s">
        <v>246</v>
      </c>
    </row>
    <row r="17" spans="1:71" ht="24" customHeight="1" x14ac:dyDescent="0.25">
      <c r="A17" s="123">
        <v>3</v>
      </c>
      <c r="B17" s="120"/>
      <c r="C17" s="266"/>
      <c r="D17" s="249"/>
      <c r="E17" s="344"/>
      <c r="F17" s="345"/>
      <c r="G17" s="217"/>
      <c r="H17" s="249"/>
      <c r="I17" s="346"/>
      <c r="J17" s="346"/>
      <c r="K17" s="266"/>
      <c r="L17" s="266"/>
      <c r="M17" s="158" t="str">
        <f t="shared" si="0"/>
        <v/>
      </c>
      <c r="N17" s="126" t="str">
        <f t="shared" si="1"/>
        <v/>
      </c>
      <c r="O17" s="136" t="s">
        <v>247</v>
      </c>
      <c r="P17" s="266"/>
      <c r="Q17" s="251"/>
      <c r="R17" s="251"/>
      <c r="S17" s="251"/>
      <c r="T17" s="251"/>
      <c r="U17" s="120"/>
      <c r="V17" s="120"/>
      <c r="W17" s="266"/>
      <c r="X17" s="251"/>
      <c r="BC17" s="233" t="s">
        <v>65</v>
      </c>
      <c r="BR17" s="238" t="s">
        <v>250</v>
      </c>
      <c r="BS17" s="239" t="s">
        <v>246</v>
      </c>
    </row>
    <row r="18" spans="1:71" ht="24" customHeight="1" x14ac:dyDescent="0.25">
      <c r="A18" s="123">
        <v>4</v>
      </c>
      <c r="B18" s="120"/>
      <c r="C18" s="266"/>
      <c r="D18" s="249"/>
      <c r="E18" s="344"/>
      <c r="F18" s="345"/>
      <c r="G18" s="217"/>
      <c r="H18" s="249"/>
      <c r="I18" s="346"/>
      <c r="J18" s="346"/>
      <c r="K18" s="266"/>
      <c r="L18" s="266"/>
      <c r="M18" s="158" t="str">
        <f t="shared" si="0"/>
        <v/>
      </c>
      <c r="N18" s="126" t="str">
        <f t="shared" si="1"/>
        <v/>
      </c>
      <c r="O18" s="136" t="s">
        <v>247</v>
      </c>
      <c r="P18" s="266"/>
      <c r="Q18" s="251"/>
      <c r="R18" s="251"/>
      <c r="S18" s="251"/>
      <c r="T18" s="251"/>
      <c r="U18" s="120"/>
      <c r="V18" s="120"/>
      <c r="W18" s="266"/>
      <c r="X18" s="251"/>
      <c r="BC18" s="233" t="s">
        <v>66</v>
      </c>
      <c r="BR18" s="235" t="s">
        <v>251</v>
      </c>
      <c r="BS18" s="236" t="s">
        <v>246</v>
      </c>
    </row>
    <row r="19" spans="1:71" ht="24" customHeight="1" x14ac:dyDescent="0.25">
      <c r="A19" s="123">
        <v>5</v>
      </c>
      <c r="B19" s="120"/>
      <c r="C19" s="266"/>
      <c r="D19" s="249"/>
      <c r="E19" s="344"/>
      <c r="F19" s="345"/>
      <c r="G19" s="217"/>
      <c r="H19" s="249"/>
      <c r="I19" s="346"/>
      <c r="J19" s="346"/>
      <c r="K19" s="266"/>
      <c r="L19" s="266"/>
      <c r="M19" s="158" t="str">
        <f t="shared" si="0"/>
        <v/>
      </c>
      <c r="N19" s="126" t="str">
        <f t="shared" si="1"/>
        <v/>
      </c>
      <c r="O19" s="136" t="s">
        <v>247</v>
      </c>
      <c r="P19" s="266"/>
      <c r="Q19" s="251"/>
      <c r="R19" s="251"/>
      <c r="S19" s="251"/>
      <c r="T19" s="251"/>
      <c r="U19" s="120"/>
      <c r="V19" s="120"/>
      <c r="W19" s="266"/>
      <c r="X19" s="251"/>
      <c r="BC19" s="233" t="s">
        <v>68</v>
      </c>
      <c r="BR19" s="238" t="s">
        <v>252</v>
      </c>
      <c r="BS19" s="239" t="s">
        <v>246</v>
      </c>
    </row>
    <row r="20" spans="1:71" ht="24" customHeight="1" x14ac:dyDescent="0.25">
      <c r="A20" s="123">
        <v>6</v>
      </c>
      <c r="B20" s="120"/>
      <c r="C20" s="266"/>
      <c r="D20" s="249"/>
      <c r="E20" s="344"/>
      <c r="F20" s="345"/>
      <c r="G20" s="217"/>
      <c r="H20" s="249"/>
      <c r="I20" s="346"/>
      <c r="J20" s="346"/>
      <c r="K20" s="266"/>
      <c r="L20" s="266"/>
      <c r="M20" s="158" t="str">
        <f t="shared" si="0"/>
        <v/>
      </c>
      <c r="N20" s="126" t="str">
        <f t="shared" si="1"/>
        <v/>
      </c>
      <c r="O20" s="136" t="s">
        <v>247</v>
      </c>
      <c r="P20" s="266"/>
      <c r="Q20" s="251"/>
      <c r="R20" s="251"/>
      <c r="S20" s="251"/>
      <c r="T20" s="251"/>
      <c r="U20" s="120"/>
      <c r="V20" s="120"/>
      <c r="W20" s="266"/>
      <c r="X20" s="251"/>
      <c r="BC20" s="233" t="s">
        <v>69</v>
      </c>
      <c r="BR20" s="235" t="s">
        <v>253</v>
      </c>
      <c r="BS20" s="236" t="s">
        <v>246</v>
      </c>
    </row>
    <row r="21" spans="1:71" ht="24" customHeight="1" x14ac:dyDescent="0.25">
      <c r="A21" s="123">
        <v>7</v>
      </c>
      <c r="B21" s="120"/>
      <c r="C21" s="266"/>
      <c r="D21" s="249"/>
      <c r="E21" s="344"/>
      <c r="F21" s="345"/>
      <c r="G21" s="217"/>
      <c r="H21" s="249"/>
      <c r="I21" s="346"/>
      <c r="J21" s="346"/>
      <c r="K21" s="266"/>
      <c r="L21" s="266"/>
      <c r="M21" s="158" t="str">
        <f t="shared" si="0"/>
        <v/>
      </c>
      <c r="N21" s="126" t="str">
        <f t="shared" si="1"/>
        <v/>
      </c>
      <c r="O21" s="136" t="s">
        <v>247</v>
      </c>
      <c r="P21" s="266"/>
      <c r="Q21" s="251"/>
      <c r="R21" s="251"/>
      <c r="S21" s="251"/>
      <c r="T21" s="251"/>
      <c r="U21" s="120"/>
      <c r="V21" s="120"/>
      <c r="W21" s="266"/>
      <c r="X21" s="251"/>
      <c r="BC21" s="233" t="s">
        <v>70</v>
      </c>
      <c r="BR21" s="238" t="s">
        <v>254</v>
      </c>
      <c r="BS21" s="239" t="s">
        <v>246</v>
      </c>
    </row>
    <row r="22" spans="1:71" ht="24" customHeight="1" x14ac:dyDescent="0.25">
      <c r="A22" s="123">
        <v>8</v>
      </c>
      <c r="B22" s="120"/>
      <c r="C22" s="266"/>
      <c r="D22" s="249"/>
      <c r="E22" s="344"/>
      <c r="F22" s="345"/>
      <c r="G22" s="217"/>
      <c r="H22" s="249"/>
      <c r="I22" s="346"/>
      <c r="J22" s="346"/>
      <c r="K22" s="266"/>
      <c r="L22" s="266"/>
      <c r="M22" s="158" t="str">
        <f t="shared" si="0"/>
        <v/>
      </c>
      <c r="N22" s="126" t="str">
        <f t="shared" si="1"/>
        <v/>
      </c>
      <c r="O22" s="136" t="s">
        <v>247</v>
      </c>
      <c r="P22" s="266"/>
      <c r="Q22" s="251"/>
      <c r="R22" s="251"/>
      <c r="S22" s="251"/>
      <c r="T22" s="251"/>
      <c r="U22" s="120"/>
      <c r="V22" s="120"/>
      <c r="W22" s="266"/>
      <c r="X22" s="251"/>
      <c r="BC22" s="233" t="s">
        <v>71</v>
      </c>
      <c r="BR22" s="235" t="s">
        <v>255</v>
      </c>
      <c r="BS22" s="236" t="s">
        <v>246</v>
      </c>
    </row>
    <row r="23" spans="1:71" ht="24" customHeight="1" x14ac:dyDescent="0.25">
      <c r="A23" s="123">
        <v>9</v>
      </c>
      <c r="B23" s="120"/>
      <c r="C23" s="266"/>
      <c r="D23" s="249"/>
      <c r="E23" s="344"/>
      <c r="F23" s="345"/>
      <c r="G23" s="217"/>
      <c r="H23" s="249"/>
      <c r="I23" s="346"/>
      <c r="J23" s="346"/>
      <c r="K23" s="266"/>
      <c r="L23" s="266"/>
      <c r="M23" s="158" t="str">
        <f t="shared" si="0"/>
        <v/>
      </c>
      <c r="N23" s="126" t="str">
        <f t="shared" si="1"/>
        <v/>
      </c>
      <c r="O23" s="136" t="s">
        <v>247</v>
      </c>
      <c r="P23" s="266"/>
      <c r="Q23" s="251"/>
      <c r="R23" s="251"/>
      <c r="S23" s="251"/>
      <c r="T23" s="251"/>
      <c r="U23" s="120"/>
      <c r="V23" s="120"/>
      <c r="W23" s="266"/>
      <c r="X23" s="251"/>
      <c r="BC23" s="233" t="s">
        <v>230</v>
      </c>
      <c r="BR23" s="238" t="s">
        <v>256</v>
      </c>
      <c r="BS23" s="239" t="s">
        <v>246</v>
      </c>
    </row>
    <row r="24" spans="1:71" ht="24" customHeight="1" x14ac:dyDescent="0.25">
      <c r="A24" s="123">
        <v>10</v>
      </c>
      <c r="B24" s="120"/>
      <c r="C24" s="266"/>
      <c r="D24" s="249"/>
      <c r="E24" s="249"/>
      <c r="F24" s="250"/>
      <c r="G24" s="217"/>
      <c r="H24" s="249"/>
      <c r="I24" s="355"/>
      <c r="J24" s="356"/>
      <c r="K24" s="266"/>
      <c r="L24" s="266"/>
      <c r="M24" s="158" t="str">
        <f t="shared" si="0"/>
        <v/>
      </c>
      <c r="N24" s="126"/>
      <c r="O24" s="136"/>
      <c r="P24" s="266"/>
      <c r="Q24" s="251"/>
      <c r="R24" s="251"/>
      <c r="S24" s="251"/>
      <c r="T24" s="251"/>
      <c r="U24" s="120"/>
      <c r="V24" s="120"/>
      <c r="W24" s="266"/>
      <c r="X24" s="251"/>
      <c r="BC24" s="233" t="s">
        <v>234</v>
      </c>
      <c r="BR24" s="235" t="s">
        <v>257</v>
      </c>
      <c r="BS24" s="236" t="s">
        <v>246</v>
      </c>
    </row>
    <row r="25" spans="1:71" ht="24" customHeight="1" x14ac:dyDescent="0.25">
      <c r="A25" s="182"/>
      <c r="B25" s="120"/>
      <c r="C25" s="266"/>
      <c r="D25" s="249"/>
      <c r="E25" s="344"/>
      <c r="F25" s="345"/>
      <c r="G25" s="217"/>
      <c r="H25" s="249"/>
      <c r="I25" s="346"/>
      <c r="J25" s="346"/>
      <c r="K25" s="266"/>
      <c r="L25" s="266"/>
      <c r="M25" s="158" t="str">
        <f t="shared" si="0"/>
        <v/>
      </c>
      <c r="N25" s="126" t="str">
        <f>IF(NOT(ISBLANK($K25)),IF(NOT(ISBLANK($L25)),VLOOKUP($K25,$BK$1:$BP$7,MATCH($L25,$BK$7:$BP$7,0),FALSE),""),"")</f>
        <v/>
      </c>
      <c r="O25" s="136" t="s">
        <v>247</v>
      </c>
      <c r="P25" s="266"/>
      <c r="Q25" s="251"/>
      <c r="R25" s="251"/>
      <c r="S25" s="251"/>
      <c r="T25" s="251"/>
      <c r="U25" s="120"/>
      <c r="V25" s="120"/>
      <c r="W25" s="266"/>
      <c r="X25" s="251"/>
      <c r="BC25" s="237" t="s">
        <v>225</v>
      </c>
      <c r="BR25" s="238" t="s">
        <v>258</v>
      </c>
      <c r="BS25" s="239" t="s">
        <v>246</v>
      </c>
    </row>
    <row r="26" spans="1:71" ht="24.6" customHeight="1" x14ac:dyDescent="0.25">
      <c r="A26" s="22"/>
      <c r="B26" s="23"/>
      <c r="C26" s="5"/>
      <c r="H26" s="24"/>
      <c r="I26" s="24"/>
      <c r="J26" s="24"/>
      <c r="K26" s="5"/>
      <c r="L26" s="5"/>
      <c r="M26" s="17"/>
      <c r="N26" s="17"/>
      <c r="O26" s="26"/>
      <c r="P26" s="25"/>
      <c r="Q26" s="5"/>
      <c r="R26" s="5"/>
      <c r="S26" s="5"/>
      <c r="T26" s="5"/>
      <c r="U26" s="25"/>
      <c r="V26" s="25"/>
      <c r="W26" s="26"/>
      <c r="BC26" s="237" t="s">
        <v>231</v>
      </c>
      <c r="BR26" s="235" t="s">
        <v>259</v>
      </c>
      <c r="BS26" s="236" t="s">
        <v>246</v>
      </c>
    </row>
    <row r="27" spans="1:71" s="21" customFormat="1" ht="28.15" customHeight="1" x14ac:dyDescent="0.35">
      <c r="A27" s="309" t="s">
        <v>30</v>
      </c>
      <c r="B27" s="310"/>
      <c r="C27" s="310"/>
      <c r="D27" s="310"/>
      <c r="E27" s="310"/>
      <c r="F27" s="310"/>
      <c r="G27" s="310"/>
      <c r="H27" s="310"/>
      <c r="I27" s="310"/>
      <c r="J27" s="310"/>
      <c r="K27" s="310"/>
      <c r="L27" s="310"/>
      <c r="M27" s="310"/>
      <c r="N27" s="310"/>
      <c r="O27" s="310"/>
      <c r="P27" s="310"/>
      <c r="Q27" s="310"/>
      <c r="R27" s="310"/>
      <c r="S27" s="310"/>
      <c r="T27" s="310"/>
      <c r="U27" s="310"/>
      <c r="V27" s="310"/>
      <c r="W27" s="310"/>
      <c r="BC27" s="237" t="s">
        <v>226</v>
      </c>
      <c r="BD27" s="218"/>
      <c r="BE27" s="218"/>
      <c r="BF27" s="218"/>
      <c r="BG27" s="218"/>
      <c r="BH27" s="218"/>
      <c r="BI27" s="218"/>
      <c r="BJ27" s="218"/>
      <c r="BK27" s="218"/>
      <c r="BL27" s="218"/>
      <c r="BM27" s="218"/>
      <c r="BN27" s="218"/>
      <c r="BO27" s="218"/>
      <c r="BP27" s="218"/>
      <c r="BQ27" s="218"/>
      <c r="BR27" s="238" t="s">
        <v>260</v>
      </c>
      <c r="BS27" s="239" t="s">
        <v>246</v>
      </c>
    </row>
    <row r="28" spans="1:71" ht="17.25" customHeight="1" thickBot="1" x14ac:dyDescent="0.3">
      <c r="A28" s="311" t="s">
        <v>261</v>
      </c>
      <c r="B28" s="311"/>
      <c r="C28" s="311"/>
      <c r="D28" s="311"/>
      <c r="E28" s="311"/>
      <c r="F28" s="311"/>
      <c r="G28" s="311"/>
      <c r="H28" s="311"/>
      <c r="I28" s="311"/>
      <c r="J28" s="311"/>
      <c r="K28" s="311"/>
      <c r="L28" s="311"/>
      <c r="M28" s="311"/>
      <c r="N28" s="311"/>
      <c r="O28" s="311"/>
      <c r="P28" s="311"/>
      <c r="Q28" s="311"/>
      <c r="R28" s="311"/>
      <c r="S28" s="311"/>
      <c r="T28" s="311"/>
      <c r="U28" s="311"/>
      <c r="V28" s="311"/>
      <c r="W28" s="311"/>
      <c r="BC28" s="233" t="s">
        <v>224</v>
      </c>
      <c r="BR28" s="240" t="s">
        <v>262</v>
      </c>
      <c r="BS28" s="236" t="s">
        <v>263</v>
      </c>
    </row>
    <row r="29" spans="1:71" ht="19.5" thickBot="1" x14ac:dyDescent="0.3">
      <c r="A29" s="241" t="s">
        <v>39</v>
      </c>
      <c r="B29" s="2"/>
      <c r="C29" s="312"/>
      <c r="D29" s="313"/>
      <c r="E29" s="313"/>
      <c r="F29" s="314"/>
      <c r="G29" s="79"/>
      <c r="L29" s="60" t="s">
        <v>58</v>
      </c>
      <c r="M29" s="67"/>
      <c r="N29" s="127"/>
      <c r="P29" s="11"/>
      <c r="Q29" s="11"/>
      <c r="R29" s="11"/>
      <c r="S29" s="11"/>
      <c r="T29" s="11"/>
      <c r="U29" s="11"/>
      <c r="V29" s="248" t="s">
        <v>83</v>
      </c>
      <c r="W29" s="18">
        <f>COUNTIF(W34:W48,"Incident")</f>
        <v>0</v>
      </c>
      <c r="BC29" s="237" t="s">
        <v>227</v>
      </c>
      <c r="BE29" s="242"/>
      <c r="BF29" s="242"/>
      <c r="BG29" s="242"/>
      <c r="BH29" s="242"/>
      <c r="BI29" s="242"/>
      <c r="BJ29" s="242"/>
      <c r="BR29" s="243" t="s">
        <v>264</v>
      </c>
      <c r="BS29" s="239" t="s">
        <v>265</v>
      </c>
    </row>
    <row r="30" spans="1:71" s="5" customFormat="1" ht="6" customHeight="1" thickBot="1" x14ac:dyDescent="0.25">
      <c r="A30" s="13"/>
      <c r="B30" s="15"/>
      <c r="C30" s="13"/>
      <c r="D30" s="28"/>
      <c r="E30" s="28"/>
      <c r="F30" s="28"/>
      <c r="G30" s="89"/>
      <c r="H30" s="28"/>
      <c r="I30" s="28"/>
      <c r="L30" s="16"/>
      <c r="M30" s="14"/>
      <c r="N30" s="14"/>
      <c r="O30" s="14"/>
      <c r="W30" s="64"/>
      <c r="BC30" s="237" t="s">
        <v>238</v>
      </c>
      <c r="BD30" s="242"/>
      <c r="BE30" s="229"/>
      <c r="BF30" s="229"/>
      <c r="BG30" s="229"/>
      <c r="BH30" s="229"/>
      <c r="BI30" s="229"/>
      <c r="BJ30" s="229"/>
      <c r="BK30" s="242"/>
      <c r="BL30" s="242"/>
      <c r="BM30" s="242"/>
      <c r="BN30" s="242"/>
      <c r="BO30" s="242"/>
      <c r="BP30" s="242"/>
      <c r="BQ30" s="242"/>
      <c r="BR30" s="240" t="s">
        <v>266</v>
      </c>
      <c r="BS30" s="236" t="s">
        <v>265</v>
      </c>
    </row>
    <row r="31" spans="1:71" ht="19.5" thickBot="1" x14ac:dyDescent="0.35">
      <c r="A31" s="10"/>
      <c r="B31" s="53"/>
      <c r="C31" s="55"/>
      <c r="D31" s="315" t="s">
        <v>40</v>
      </c>
      <c r="E31" s="316"/>
      <c r="F31" s="63" t="str">
        <f>IF(G31=1,"Low",IF(G31=2,"Medium",IF(G31=3,"High",IF(G31=4,"Extreme",""))))</f>
        <v/>
      </c>
      <c r="G31" s="27">
        <f>MAX(MAX(G36:G39),G41,MAX(G43:G48))</f>
        <v>0</v>
      </c>
      <c r="H31" s="29"/>
      <c r="I31" s="29"/>
      <c r="J31" s="11"/>
      <c r="K31" s="11"/>
      <c r="L31" s="248" t="s">
        <v>41</v>
      </c>
      <c r="M31" s="18" t="str">
        <f>IF(O31=1,"Low",IF(O31=2,"Medium",IF(O31=3,"High",IF(O31=4,"Extreme",""))))</f>
        <v/>
      </c>
      <c r="N31" s="27"/>
      <c r="O31" s="86">
        <f>MAX(MAX(O36:O39),O41,MAX(O43:O48))</f>
        <v>0</v>
      </c>
      <c r="P31" s="11"/>
      <c r="Q31" s="11"/>
      <c r="R31" s="11"/>
      <c r="S31" s="11"/>
      <c r="T31" s="11"/>
      <c r="U31" s="11"/>
      <c r="V31" s="248" t="s">
        <v>42</v>
      </c>
      <c r="W31" s="18">
        <f>COUNTIF(W36:W39,"Open")+COUNTIF(W41:W41,"Open")+COUNTIF(W43:W49,"Open")</f>
        <v>0</v>
      </c>
      <c r="BC31" s="233" t="s">
        <v>237</v>
      </c>
      <c r="BR31" s="244" t="s">
        <v>267</v>
      </c>
      <c r="BS31" s="245" t="s">
        <v>265</v>
      </c>
    </row>
    <row r="32" spans="1:71" ht="6" customHeight="1" thickBot="1" x14ac:dyDescent="0.3">
      <c r="F32" s="64"/>
      <c r="M32" s="65"/>
      <c r="N32" s="17"/>
      <c r="W32" s="66"/>
      <c r="BC32" s="233" t="s">
        <v>235</v>
      </c>
    </row>
    <row r="33" spans="1:71" ht="50.25" customHeight="1" thickBot="1" x14ac:dyDescent="0.3">
      <c r="A33" s="317" t="s">
        <v>0</v>
      </c>
      <c r="B33" s="318"/>
      <c r="C33" s="318"/>
      <c r="D33" s="318"/>
      <c r="E33" s="318"/>
      <c r="F33" s="318"/>
      <c r="G33" s="318"/>
      <c r="H33" s="317" t="s">
        <v>1</v>
      </c>
      <c r="I33" s="318"/>
      <c r="J33" s="319"/>
      <c r="K33" s="317" t="s">
        <v>12</v>
      </c>
      <c r="L33" s="318"/>
      <c r="M33" s="318"/>
      <c r="N33" s="318"/>
      <c r="O33" s="318"/>
      <c r="P33" s="320"/>
      <c r="Q33" s="321"/>
      <c r="R33" s="317" t="s">
        <v>2</v>
      </c>
      <c r="S33" s="318"/>
      <c r="T33" s="318"/>
      <c r="U33" s="318"/>
      <c r="V33" s="318"/>
      <c r="W33" s="322"/>
      <c r="BC33" s="237" t="s">
        <v>233</v>
      </c>
      <c r="BE33" s="246"/>
      <c r="BF33" s="246"/>
      <c r="BG33" s="246"/>
      <c r="BH33" s="246"/>
      <c r="BI33" s="246"/>
      <c r="BJ33" s="246"/>
    </row>
    <row r="34" spans="1:71" s="6" customFormat="1" ht="72" customHeight="1" x14ac:dyDescent="0.25">
      <c r="A34" s="62" t="s">
        <v>57</v>
      </c>
      <c r="B34" s="263" t="s">
        <v>36</v>
      </c>
      <c r="C34" s="263" t="s">
        <v>24</v>
      </c>
      <c r="D34" s="297" t="s">
        <v>3</v>
      </c>
      <c r="E34" s="298"/>
      <c r="F34" s="297" t="s">
        <v>25</v>
      </c>
      <c r="G34" s="298"/>
      <c r="H34" s="297" t="s">
        <v>55</v>
      </c>
      <c r="I34" s="298"/>
      <c r="J34" s="263" t="s">
        <v>54</v>
      </c>
      <c r="K34" s="263" t="s">
        <v>51</v>
      </c>
      <c r="L34" s="263" t="s">
        <v>52</v>
      </c>
      <c r="M34" s="263" t="s">
        <v>56</v>
      </c>
      <c r="N34" s="263"/>
      <c r="O34" s="263" t="s">
        <v>21</v>
      </c>
      <c r="P34" s="263" t="s">
        <v>4</v>
      </c>
      <c r="Q34" s="263" t="s">
        <v>268</v>
      </c>
      <c r="R34" s="297" t="s">
        <v>9</v>
      </c>
      <c r="S34" s="298"/>
      <c r="T34" s="263" t="s">
        <v>269</v>
      </c>
      <c r="U34" s="263" t="s">
        <v>270</v>
      </c>
      <c r="V34" s="263" t="s">
        <v>271</v>
      </c>
      <c r="W34" s="263" t="s">
        <v>53</v>
      </c>
      <c r="BC34" s="233" t="s">
        <v>239</v>
      </c>
      <c r="BD34" s="246"/>
      <c r="BE34" s="247"/>
      <c r="BF34" s="247"/>
      <c r="BG34" s="247"/>
      <c r="BH34" s="247"/>
      <c r="BI34" s="247"/>
      <c r="BJ34" s="247"/>
      <c r="BK34" s="246"/>
      <c r="BL34" s="246"/>
      <c r="BM34" s="246"/>
      <c r="BN34" s="246"/>
      <c r="BO34" s="246"/>
      <c r="BP34" s="246"/>
      <c r="BQ34" s="246"/>
      <c r="BR34" s="246"/>
      <c r="BS34" s="246"/>
    </row>
    <row r="35" spans="1:71" s="9" customFormat="1" ht="30" customHeight="1" x14ac:dyDescent="0.25">
      <c r="A35" s="299" t="s">
        <v>272</v>
      </c>
      <c r="B35" s="300"/>
      <c r="C35" s="300"/>
      <c r="D35" s="300"/>
      <c r="E35" s="300"/>
      <c r="F35" s="300"/>
      <c r="G35" s="300"/>
      <c r="H35" s="300"/>
      <c r="I35" s="300"/>
      <c r="J35" s="300"/>
      <c r="K35" s="300"/>
      <c r="L35" s="300"/>
      <c r="M35" s="300"/>
      <c r="N35" s="300"/>
      <c r="O35" s="300"/>
      <c r="P35" s="300"/>
      <c r="Q35" s="300"/>
      <c r="R35" s="300"/>
      <c r="S35" s="300"/>
      <c r="T35" s="300"/>
      <c r="U35" s="300"/>
      <c r="V35" s="300"/>
      <c r="W35" s="300"/>
      <c r="BC35" s="233" t="s">
        <v>236</v>
      </c>
      <c r="BD35" s="247"/>
      <c r="BE35" s="229"/>
      <c r="BF35" s="229"/>
      <c r="BG35" s="229"/>
      <c r="BH35" s="229"/>
      <c r="BI35" s="229"/>
      <c r="BJ35" s="229"/>
      <c r="BK35" s="247"/>
      <c r="BL35" s="247"/>
      <c r="BM35" s="247"/>
      <c r="BN35" s="247"/>
      <c r="BO35" s="247"/>
      <c r="BP35" s="247"/>
      <c r="BQ35" s="247"/>
      <c r="BR35" s="247"/>
      <c r="BS35" s="247"/>
    </row>
    <row r="36" spans="1:71" ht="72" customHeight="1" x14ac:dyDescent="0.25">
      <c r="A36" s="258">
        <v>1</v>
      </c>
      <c r="B36" s="205"/>
      <c r="C36" s="285" t="s">
        <v>273</v>
      </c>
      <c r="D36" s="286"/>
      <c r="E36" s="287"/>
      <c r="F36" s="259"/>
      <c r="G36" s="261" t="str">
        <f>IF(F36="low",1,IF(F36="medium",2,IF(F36="high",3,IF(F36="extreme",4,""))))</f>
        <v/>
      </c>
      <c r="H36" s="301" t="s">
        <v>274</v>
      </c>
      <c r="I36" s="302"/>
      <c r="J36" s="256"/>
      <c r="K36" s="303" t="s">
        <v>275</v>
      </c>
      <c r="L36" s="304"/>
      <c r="M36" s="114" t="str">
        <f>IF(O36=1,"Low",IF(O36=2,"Medium",IF(O36=3,"High",IF(O36=4,"Extreme",""))))</f>
        <v/>
      </c>
      <c r="N36" s="114"/>
      <c r="O36" s="261" t="str">
        <f>IF(G36="","",IF(J36="Yes",IF(OR(G36=4,G36=3),2,1),G36))</f>
        <v/>
      </c>
      <c r="P36" s="305" t="s">
        <v>10</v>
      </c>
      <c r="Q36" s="306"/>
      <c r="R36" s="307"/>
      <c r="S36" s="308"/>
      <c r="T36" s="259"/>
      <c r="U36" s="183"/>
      <c r="V36" s="183"/>
      <c r="W36" s="259"/>
      <c r="BC36" s="233" t="s">
        <v>72</v>
      </c>
    </row>
    <row r="37" spans="1:71" ht="72" customHeight="1" x14ac:dyDescent="0.25">
      <c r="A37" s="73">
        <v>2</v>
      </c>
      <c r="B37" s="205"/>
      <c r="C37" s="285" t="s">
        <v>273</v>
      </c>
      <c r="D37" s="286"/>
      <c r="E37" s="287"/>
      <c r="F37" s="1"/>
      <c r="G37" s="81" t="str">
        <f>IF(F37="low",1,IF(F37="medium",2,IF(F37="high",3,IF(F37="extreme",4,""))))</f>
        <v/>
      </c>
      <c r="H37" s="285" t="s">
        <v>274</v>
      </c>
      <c r="I37" s="287"/>
      <c r="J37" s="70"/>
      <c r="K37" s="285" t="s">
        <v>276</v>
      </c>
      <c r="L37" s="287"/>
      <c r="M37" s="114" t="str">
        <f t="shared" ref="M37:M39" si="2">IF(O37=1,"Low",IF(O37=2,"Medium",IF(O37=3,"High",IF(O37=4,"Extreme",""))))</f>
        <v/>
      </c>
      <c r="N37" s="114"/>
      <c r="O37" s="261" t="str">
        <f t="shared" ref="O37:O39" si="3">IF(G37="","",IF(J37="Yes",IF(OR(G37=4,G37=3),2,1),G37))</f>
        <v/>
      </c>
      <c r="P37" s="285" t="s">
        <v>10</v>
      </c>
      <c r="Q37" s="287"/>
      <c r="R37" s="288"/>
      <c r="S37" s="289"/>
      <c r="T37" s="1"/>
      <c r="U37" s="76"/>
      <c r="V37" s="76"/>
      <c r="W37" s="259"/>
      <c r="BC37" s="233" t="s">
        <v>73</v>
      </c>
    </row>
    <row r="38" spans="1:71" ht="15" x14ac:dyDescent="0.25">
      <c r="A38" s="260"/>
      <c r="B38" s="205"/>
      <c r="C38" s="285"/>
      <c r="D38" s="286"/>
      <c r="E38" s="287"/>
      <c r="F38" s="68"/>
      <c r="G38" s="82" t="str">
        <f>IF(F38="low",1,IF(F38="medium",2,IF(F38="high",3,IF(F38="extreme",4,""))))</f>
        <v/>
      </c>
      <c r="H38" s="285"/>
      <c r="I38" s="287"/>
      <c r="J38" s="260"/>
      <c r="K38" s="285"/>
      <c r="L38" s="287"/>
      <c r="M38" s="114" t="str">
        <f t="shared" si="2"/>
        <v/>
      </c>
      <c r="N38" s="114"/>
      <c r="O38" s="261" t="str">
        <f t="shared" si="3"/>
        <v/>
      </c>
      <c r="P38" s="285"/>
      <c r="Q38" s="287"/>
      <c r="R38" s="288"/>
      <c r="S38" s="289"/>
      <c r="T38" s="69"/>
      <c r="U38" s="77"/>
      <c r="V38" s="77"/>
      <c r="W38" s="256"/>
      <c r="BC38" s="233" t="s">
        <v>74</v>
      </c>
    </row>
    <row r="39" spans="1:71" ht="15" x14ac:dyDescent="0.25">
      <c r="A39" s="260"/>
      <c r="B39" s="205"/>
      <c r="C39" s="292"/>
      <c r="D39" s="293"/>
      <c r="E39" s="294"/>
      <c r="F39" s="68"/>
      <c r="G39" s="82" t="str">
        <f>IF(F39="low",1,IF(F39="medium",2,IF(F39="high",3,IF(F39="extreme",4,""))))</f>
        <v/>
      </c>
      <c r="H39" s="285"/>
      <c r="I39" s="287"/>
      <c r="J39" s="260"/>
      <c r="K39" s="285"/>
      <c r="L39" s="287"/>
      <c r="M39" s="114" t="str">
        <f t="shared" si="2"/>
        <v/>
      </c>
      <c r="N39" s="114"/>
      <c r="O39" s="261" t="str">
        <f t="shared" si="3"/>
        <v/>
      </c>
      <c r="P39" s="285"/>
      <c r="Q39" s="287"/>
      <c r="R39" s="295"/>
      <c r="S39" s="296"/>
      <c r="T39" s="69"/>
      <c r="U39" s="77"/>
      <c r="V39" s="77"/>
      <c r="W39" s="256"/>
      <c r="BC39" s="233" t="s">
        <v>75</v>
      </c>
    </row>
    <row r="40" spans="1:71" ht="30" customHeight="1" x14ac:dyDescent="0.25">
      <c r="A40" s="290" t="s">
        <v>277</v>
      </c>
      <c r="B40" s="291"/>
      <c r="C40" s="291"/>
      <c r="D40" s="291"/>
      <c r="E40" s="291"/>
      <c r="F40" s="291"/>
      <c r="G40" s="291"/>
      <c r="H40" s="291"/>
      <c r="I40" s="291"/>
      <c r="J40" s="291"/>
      <c r="K40" s="291"/>
      <c r="L40" s="291"/>
      <c r="M40" s="291"/>
      <c r="N40" s="291"/>
      <c r="O40" s="291"/>
      <c r="P40" s="291"/>
      <c r="Q40" s="291"/>
      <c r="R40" s="291"/>
      <c r="S40" s="291"/>
      <c r="T40" s="291"/>
      <c r="U40" s="291"/>
      <c r="V40" s="291"/>
      <c r="W40" s="291"/>
      <c r="BC40" s="233" t="s">
        <v>76</v>
      </c>
      <c r="BE40" s="247"/>
      <c r="BF40" s="247"/>
      <c r="BG40" s="247"/>
      <c r="BH40" s="247"/>
      <c r="BI40" s="247"/>
      <c r="BJ40" s="247"/>
    </row>
    <row r="41" spans="1:71" s="9" customFormat="1" ht="48" customHeight="1" x14ac:dyDescent="0.25">
      <c r="A41" s="255"/>
      <c r="B41" s="258" t="s">
        <v>10</v>
      </c>
      <c r="C41" s="70"/>
      <c r="D41" s="268"/>
      <c r="E41" s="274"/>
      <c r="F41" s="259" t="str">
        <f>IF(NOT(ISBLANK($C41)),VLOOKUP($C41,$BR$14:$BS$31,2,FALSE),"")</f>
        <v/>
      </c>
      <c r="G41" s="261" t="str">
        <f>IF(F41="low",1,IF(F41="medium",2,IF(F41="high",3,IF(F41="extreme",4,""))))</f>
        <v/>
      </c>
      <c r="H41" s="277" t="s">
        <v>278</v>
      </c>
      <c r="I41" s="278"/>
      <c r="J41" s="70"/>
      <c r="K41" s="279" t="s">
        <v>279</v>
      </c>
      <c r="L41" s="280"/>
      <c r="M41" s="262"/>
      <c r="N41" s="128"/>
      <c r="O41" s="261" t="str">
        <f>IF(M41="low",1,IF(M41="medium",2,IF(M41="high",3,IF(M41="extreme",4,""))))</f>
        <v/>
      </c>
      <c r="P41" s="281" t="s">
        <v>10</v>
      </c>
      <c r="Q41" s="282"/>
      <c r="R41" s="283"/>
      <c r="S41" s="284"/>
      <c r="T41" s="70"/>
      <c r="U41" s="75"/>
      <c r="V41" s="75"/>
      <c r="W41" s="256"/>
      <c r="BC41" s="233" t="s">
        <v>77</v>
      </c>
      <c r="BD41" s="247"/>
      <c r="BE41" s="229"/>
      <c r="BF41" s="229"/>
      <c r="BG41" s="229"/>
      <c r="BH41" s="229"/>
      <c r="BI41" s="229"/>
      <c r="BJ41" s="229"/>
      <c r="BK41" s="247"/>
      <c r="BL41" s="247"/>
      <c r="BM41" s="247"/>
      <c r="BN41" s="247"/>
      <c r="BO41" s="247"/>
      <c r="BP41" s="247"/>
      <c r="BQ41" s="247"/>
      <c r="BR41" s="247"/>
      <c r="BS41" s="247"/>
    </row>
    <row r="42" spans="1:71" s="9" customFormat="1" ht="48" customHeight="1" x14ac:dyDescent="0.25">
      <c r="A42" s="275" t="s">
        <v>280</v>
      </c>
      <c r="B42" s="276"/>
      <c r="C42" s="276"/>
      <c r="D42" s="276"/>
      <c r="E42" s="276"/>
      <c r="F42" s="276"/>
      <c r="G42" s="276"/>
      <c r="H42" s="276"/>
      <c r="I42" s="276"/>
      <c r="J42" s="276"/>
      <c r="K42" s="276"/>
      <c r="L42" s="276"/>
      <c r="M42" s="276"/>
      <c r="N42" s="276"/>
      <c r="O42" s="276"/>
      <c r="P42" s="276"/>
      <c r="Q42" s="276"/>
      <c r="R42" s="276"/>
      <c r="S42" s="276"/>
      <c r="T42" s="276"/>
      <c r="U42" s="276"/>
      <c r="V42" s="276"/>
      <c r="W42" s="276"/>
      <c r="BC42" s="233" t="s">
        <v>77</v>
      </c>
      <c r="BD42" s="247"/>
      <c r="BE42" s="229"/>
      <c r="BF42" s="229"/>
      <c r="BG42" s="229"/>
      <c r="BH42" s="229"/>
      <c r="BI42" s="229"/>
      <c r="BJ42" s="229"/>
      <c r="BK42" s="247"/>
      <c r="BL42" s="247"/>
      <c r="BM42" s="247"/>
      <c r="BN42" s="247"/>
      <c r="BO42" s="247"/>
      <c r="BP42" s="247"/>
      <c r="BQ42" s="247"/>
      <c r="BR42" s="247"/>
      <c r="BS42" s="247"/>
    </row>
    <row r="43" spans="1:71" s="9" customFormat="1" ht="15" x14ac:dyDescent="0.25">
      <c r="A43" s="72"/>
      <c r="B43" s="72"/>
      <c r="C43" s="71"/>
      <c r="D43" s="268"/>
      <c r="E43" s="269"/>
      <c r="F43" s="68"/>
      <c r="G43" s="70" t="str">
        <f t="shared" ref="G43:G48" si="4">IF(F43="low",1,IF(F43="medium",2,IF(F43="high",3,IF(F43="extreme",4,""))))</f>
        <v/>
      </c>
      <c r="H43" s="270"/>
      <c r="I43" s="271"/>
      <c r="J43" s="70"/>
      <c r="K43" s="70"/>
      <c r="L43" s="70"/>
      <c r="M43" s="116" t="str">
        <f t="shared" ref="M43:M48" si="5">IF(NOT(ISBLANK($K43)),IF(NOT(ISBLANK($L43)),VLOOKUP($K43,$BE$1:$BJ$7,MATCH($L43,$BE$7:$BJ$7,0),FALSE),""),"")</f>
        <v/>
      </c>
      <c r="N43" s="116"/>
      <c r="O43" s="70" t="str">
        <f>IF(M43="low",1,IF(M43="medium",2,IF(M43="high",3,IF(M43="extreme",4,""))))</f>
        <v/>
      </c>
      <c r="P43" s="74"/>
      <c r="Q43" s="71"/>
      <c r="R43" s="272"/>
      <c r="S43" s="273"/>
      <c r="T43" s="70"/>
      <c r="U43" s="74"/>
      <c r="V43" s="74"/>
      <c r="W43" s="256"/>
      <c r="BC43" s="233" t="s">
        <v>78</v>
      </c>
      <c r="BD43" s="247"/>
      <c r="BE43" s="229"/>
      <c r="BF43" s="229"/>
      <c r="BG43" s="229"/>
      <c r="BH43" s="229"/>
      <c r="BI43" s="229"/>
      <c r="BJ43" s="229"/>
      <c r="BK43" s="247"/>
      <c r="BL43" s="247"/>
      <c r="BM43" s="247"/>
      <c r="BN43" s="247"/>
      <c r="BO43" s="247"/>
      <c r="BP43" s="247"/>
      <c r="BQ43" s="247"/>
      <c r="BR43" s="247"/>
      <c r="BS43" s="247"/>
    </row>
    <row r="44" spans="1:71" ht="15" x14ac:dyDescent="0.25">
      <c r="A44" s="72"/>
      <c r="B44" s="72"/>
      <c r="C44" s="71"/>
      <c r="D44" s="268"/>
      <c r="E44" s="269"/>
      <c r="F44" s="68"/>
      <c r="G44" s="70" t="str">
        <f t="shared" si="4"/>
        <v/>
      </c>
      <c r="H44" s="270"/>
      <c r="I44" s="271"/>
      <c r="J44" s="70"/>
      <c r="K44" s="70"/>
      <c r="L44" s="70"/>
      <c r="M44" s="116" t="str">
        <f t="shared" si="5"/>
        <v/>
      </c>
      <c r="N44" s="116"/>
      <c r="O44" s="70" t="str">
        <f t="shared" ref="O44:O48" si="6">IF(M44="low",1,IF(M44="medium",2,IF(M44="high",3,IF(M44="extreme",4,""))))</f>
        <v/>
      </c>
      <c r="P44" s="74"/>
      <c r="Q44" s="71"/>
      <c r="R44" s="272"/>
      <c r="S44" s="273"/>
      <c r="T44" s="70"/>
      <c r="U44" s="74"/>
      <c r="V44" s="74"/>
      <c r="W44" s="256"/>
      <c r="BC44" s="233" t="s">
        <v>79</v>
      </c>
    </row>
    <row r="45" spans="1:71" ht="15" x14ac:dyDescent="0.25">
      <c r="A45" s="72"/>
      <c r="B45" s="72"/>
      <c r="C45" s="71"/>
      <c r="D45" s="268"/>
      <c r="E45" s="269"/>
      <c r="F45" s="68"/>
      <c r="G45" s="70" t="str">
        <f t="shared" si="4"/>
        <v/>
      </c>
      <c r="H45" s="270"/>
      <c r="I45" s="271"/>
      <c r="J45" s="70"/>
      <c r="K45" s="70"/>
      <c r="L45" s="70"/>
      <c r="M45" s="116" t="str">
        <f t="shared" si="5"/>
        <v/>
      </c>
      <c r="N45" s="116"/>
      <c r="O45" s="70" t="str">
        <f t="shared" si="6"/>
        <v/>
      </c>
      <c r="P45" s="74"/>
      <c r="Q45" s="71"/>
      <c r="R45" s="272"/>
      <c r="S45" s="273"/>
      <c r="T45" s="70"/>
      <c r="U45" s="74"/>
      <c r="V45" s="74"/>
      <c r="W45" s="256"/>
      <c r="BC45" s="223"/>
    </row>
    <row r="46" spans="1:71" x14ac:dyDescent="0.2">
      <c r="A46" s="72"/>
      <c r="B46" s="72"/>
      <c r="C46" s="71"/>
      <c r="D46" s="268"/>
      <c r="E46" s="269"/>
      <c r="F46" s="68"/>
      <c r="G46" s="70" t="str">
        <f t="shared" si="4"/>
        <v/>
      </c>
      <c r="H46" s="270"/>
      <c r="I46" s="271"/>
      <c r="J46" s="70"/>
      <c r="K46" s="70"/>
      <c r="L46" s="70"/>
      <c r="M46" s="116" t="str">
        <f t="shared" si="5"/>
        <v/>
      </c>
      <c r="N46" s="116"/>
      <c r="O46" s="70" t="str">
        <f t="shared" si="6"/>
        <v/>
      </c>
      <c r="P46" s="74"/>
      <c r="Q46" s="71"/>
      <c r="R46" s="272"/>
      <c r="S46" s="273"/>
      <c r="T46" s="70"/>
      <c r="U46" s="74"/>
      <c r="V46" s="74"/>
      <c r="W46" s="256"/>
    </row>
    <row r="47" spans="1:71" x14ac:dyDescent="0.2">
      <c r="A47" s="72"/>
      <c r="B47" s="72"/>
      <c r="C47" s="71"/>
      <c r="D47" s="268"/>
      <c r="E47" s="269"/>
      <c r="F47" s="68"/>
      <c r="G47" s="70" t="str">
        <f t="shared" si="4"/>
        <v/>
      </c>
      <c r="H47" s="270"/>
      <c r="I47" s="271"/>
      <c r="J47" s="70"/>
      <c r="K47" s="70"/>
      <c r="L47" s="70"/>
      <c r="M47" s="116" t="str">
        <f t="shared" si="5"/>
        <v/>
      </c>
      <c r="N47" s="116"/>
      <c r="O47" s="70" t="str">
        <f t="shared" si="6"/>
        <v/>
      </c>
      <c r="P47" s="74"/>
      <c r="Q47" s="71"/>
      <c r="R47" s="272"/>
      <c r="S47" s="273"/>
      <c r="T47" s="70"/>
      <c r="U47" s="74"/>
      <c r="V47" s="74"/>
      <c r="W47" s="256"/>
    </row>
    <row r="48" spans="1:71" x14ac:dyDescent="0.2">
      <c r="A48" s="72"/>
      <c r="B48" s="72"/>
      <c r="C48" s="71"/>
      <c r="D48" s="268"/>
      <c r="E48" s="269"/>
      <c r="F48" s="68"/>
      <c r="G48" s="70" t="str">
        <f t="shared" si="4"/>
        <v/>
      </c>
      <c r="H48" s="270"/>
      <c r="I48" s="271"/>
      <c r="J48" s="70"/>
      <c r="K48" s="70"/>
      <c r="L48" s="70"/>
      <c r="M48" s="116" t="str">
        <f t="shared" si="5"/>
        <v/>
      </c>
      <c r="N48" s="116"/>
      <c r="O48" s="70" t="str">
        <f t="shared" si="6"/>
        <v/>
      </c>
      <c r="P48" s="74"/>
      <c r="Q48" s="71"/>
      <c r="R48" s="272"/>
      <c r="S48" s="273"/>
      <c r="T48" s="70"/>
      <c r="U48" s="74"/>
      <c r="V48" s="74"/>
      <c r="W48" s="256"/>
    </row>
    <row r="49" spans="1:71" x14ac:dyDescent="0.25">
      <c r="A49" s="90"/>
      <c r="B49" s="91"/>
      <c r="C49" s="92"/>
      <c r="D49" s="93"/>
      <c r="E49" s="93"/>
      <c r="F49" s="93"/>
      <c r="G49" s="94"/>
      <c r="H49" s="95"/>
      <c r="I49" s="95"/>
      <c r="J49" s="92"/>
      <c r="K49" s="92"/>
      <c r="L49" s="92"/>
      <c r="M49" s="96"/>
      <c r="N49" s="96"/>
      <c r="O49" s="97"/>
      <c r="P49" s="92"/>
      <c r="Q49" s="92"/>
      <c r="R49" s="92"/>
      <c r="S49" s="92"/>
      <c r="T49" s="92"/>
      <c r="U49" s="92"/>
      <c r="V49" s="92"/>
      <c r="W49" s="97"/>
      <c r="BE49" s="242"/>
      <c r="BF49" s="242"/>
      <c r="BG49" s="242"/>
      <c r="BH49" s="242"/>
      <c r="BI49" s="242"/>
      <c r="BJ49" s="242"/>
    </row>
    <row r="50" spans="1:71" s="5" customFormat="1" ht="24.95" customHeight="1" x14ac:dyDescent="0.35">
      <c r="A50" s="309" t="s">
        <v>30</v>
      </c>
      <c r="B50" s="310"/>
      <c r="C50" s="310"/>
      <c r="D50" s="310"/>
      <c r="E50" s="310"/>
      <c r="F50" s="310"/>
      <c r="G50" s="310"/>
      <c r="H50" s="310"/>
      <c r="I50" s="310"/>
      <c r="J50" s="310"/>
      <c r="K50" s="310"/>
      <c r="L50" s="310"/>
      <c r="M50" s="310"/>
      <c r="N50" s="310"/>
      <c r="O50" s="310"/>
      <c r="P50" s="310"/>
      <c r="Q50" s="310"/>
      <c r="R50" s="310"/>
      <c r="S50" s="310"/>
      <c r="T50" s="310"/>
      <c r="U50" s="310"/>
      <c r="V50" s="310"/>
      <c r="W50" s="310"/>
      <c r="BC50" s="242"/>
      <c r="BD50" s="242"/>
      <c r="BE50" s="229"/>
      <c r="BF50" s="229"/>
      <c r="BG50" s="229"/>
      <c r="BH50" s="229"/>
      <c r="BI50" s="229"/>
      <c r="BJ50" s="229"/>
      <c r="BK50" s="242"/>
      <c r="BL50" s="242"/>
      <c r="BM50" s="242"/>
      <c r="BN50" s="242"/>
      <c r="BO50" s="242"/>
      <c r="BP50" s="242"/>
      <c r="BQ50" s="242"/>
      <c r="BR50" s="242"/>
      <c r="BS50" s="242"/>
    </row>
    <row r="51" spans="1:71" ht="19.5" customHeight="1" thickBot="1" x14ac:dyDescent="0.3">
      <c r="A51" s="311"/>
      <c r="B51" s="311"/>
      <c r="C51" s="311"/>
      <c r="D51" s="311"/>
      <c r="E51" s="311"/>
      <c r="F51" s="311"/>
      <c r="G51" s="311"/>
      <c r="H51" s="311"/>
      <c r="I51" s="311"/>
      <c r="J51" s="311"/>
      <c r="K51" s="311"/>
      <c r="L51" s="311"/>
      <c r="M51" s="311"/>
      <c r="N51" s="311"/>
      <c r="O51" s="311"/>
      <c r="P51" s="311"/>
      <c r="Q51" s="311"/>
      <c r="R51" s="311"/>
      <c r="S51" s="311"/>
      <c r="T51" s="311"/>
      <c r="U51" s="311"/>
      <c r="V51" s="311"/>
      <c r="W51" s="311"/>
    </row>
    <row r="52" spans="1:71" ht="19.5" thickBot="1" x14ac:dyDescent="0.3">
      <c r="A52" s="241" t="s">
        <v>23</v>
      </c>
      <c r="B52" s="2"/>
      <c r="C52" s="312"/>
      <c r="D52" s="313"/>
      <c r="E52" s="313"/>
      <c r="F52" s="314"/>
      <c r="G52" s="79"/>
      <c r="L52" s="60" t="s">
        <v>58</v>
      </c>
      <c r="M52" s="67"/>
      <c r="N52" s="127"/>
      <c r="P52" s="11"/>
      <c r="Q52" s="11"/>
      <c r="R52" s="11"/>
      <c r="S52" s="11"/>
      <c r="T52" s="11"/>
      <c r="U52" s="11"/>
      <c r="V52" s="248" t="s">
        <v>83</v>
      </c>
      <c r="W52" s="18">
        <f>COUNTIF(W57:W71,"Incident")</f>
        <v>0</v>
      </c>
    </row>
    <row r="53" spans="1:71" ht="19.5" customHeight="1" thickBot="1" x14ac:dyDescent="0.25">
      <c r="A53" s="13"/>
      <c r="B53" s="15"/>
      <c r="C53" s="13"/>
      <c r="D53" s="28"/>
      <c r="E53" s="28"/>
      <c r="F53" s="28"/>
      <c r="G53" s="89"/>
      <c r="H53" s="28"/>
      <c r="I53" s="28"/>
      <c r="J53" s="5"/>
      <c r="K53" s="5"/>
      <c r="L53" s="16"/>
      <c r="M53" s="14"/>
      <c r="N53" s="14"/>
      <c r="O53" s="14"/>
      <c r="P53" s="5"/>
      <c r="Q53" s="5"/>
      <c r="R53" s="5"/>
      <c r="S53" s="5"/>
      <c r="T53" s="5"/>
      <c r="U53" s="5"/>
      <c r="V53" s="5"/>
      <c r="W53" s="64"/>
    </row>
    <row r="54" spans="1:71" ht="19.5" thickBot="1" x14ac:dyDescent="0.35">
      <c r="A54" s="10"/>
      <c r="B54" s="53"/>
      <c r="C54" s="55"/>
      <c r="D54" s="315" t="s">
        <v>40</v>
      </c>
      <c r="E54" s="316"/>
      <c r="F54" s="63" t="str">
        <f>IF(G54=1,"Low",IF(G54=2,"Medium",IF(G54=3,"High",IF(G54=4,"Extreme",""))))</f>
        <v/>
      </c>
      <c r="G54" s="27">
        <f>MAX(MAX(G59:G62),G64,MAX(G66:G71))</f>
        <v>0</v>
      </c>
      <c r="H54" s="29"/>
      <c r="I54" s="29"/>
      <c r="J54" s="11"/>
      <c r="K54" s="11"/>
      <c r="L54" s="248" t="s">
        <v>41</v>
      </c>
      <c r="M54" s="18" t="str">
        <f>IF(O54=1,"Low",IF(O54=2,"Medium",IF(O54=3,"High",IF(O54=4,"Extreme",""))))</f>
        <v/>
      </c>
      <c r="N54" s="27"/>
      <c r="O54" s="86">
        <f>MAX(MAX(O59:O62),O64,MAX(O66:O71))</f>
        <v>0</v>
      </c>
      <c r="P54" s="11"/>
      <c r="Q54" s="11"/>
      <c r="R54" s="11"/>
      <c r="S54" s="11"/>
      <c r="T54" s="11"/>
      <c r="U54" s="11"/>
      <c r="V54" s="248" t="s">
        <v>42</v>
      </c>
      <c r="W54" s="18">
        <f>COUNTIF(W59:W62,"Open")+COUNTIF(W64:W64,"Open")+COUNTIF(W66:W71,"Open")</f>
        <v>0</v>
      </c>
    </row>
    <row r="55" spans="1:71" ht="12.75" customHeight="1" thickBot="1" x14ac:dyDescent="0.3">
      <c r="F55" s="64"/>
      <c r="M55" s="65"/>
      <c r="N55" s="17"/>
      <c r="W55" s="66"/>
    </row>
    <row r="56" spans="1:71" ht="15.75" thickBot="1" x14ac:dyDescent="0.3">
      <c r="A56" s="317" t="s">
        <v>0</v>
      </c>
      <c r="B56" s="318"/>
      <c r="C56" s="318"/>
      <c r="D56" s="318"/>
      <c r="E56" s="318"/>
      <c r="F56" s="318"/>
      <c r="G56" s="318"/>
      <c r="H56" s="317" t="s">
        <v>1</v>
      </c>
      <c r="I56" s="318"/>
      <c r="J56" s="319"/>
      <c r="K56" s="317" t="s">
        <v>12</v>
      </c>
      <c r="L56" s="318"/>
      <c r="M56" s="318"/>
      <c r="N56" s="318"/>
      <c r="O56" s="318"/>
      <c r="P56" s="320"/>
      <c r="Q56" s="321"/>
      <c r="R56" s="317" t="s">
        <v>2</v>
      </c>
      <c r="S56" s="318"/>
      <c r="T56" s="318"/>
      <c r="U56" s="318"/>
      <c r="V56" s="318"/>
      <c r="W56" s="322"/>
    </row>
    <row r="57" spans="1:71" ht="72" customHeight="1" x14ac:dyDescent="0.25">
      <c r="A57" s="62" t="s">
        <v>57</v>
      </c>
      <c r="B57" s="263" t="s">
        <v>36</v>
      </c>
      <c r="C57" s="263" t="s">
        <v>24</v>
      </c>
      <c r="D57" s="297" t="s">
        <v>3</v>
      </c>
      <c r="E57" s="298"/>
      <c r="F57" s="297" t="s">
        <v>25</v>
      </c>
      <c r="G57" s="298"/>
      <c r="H57" s="297" t="s">
        <v>55</v>
      </c>
      <c r="I57" s="298"/>
      <c r="J57" s="263" t="s">
        <v>54</v>
      </c>
      <c r="K57" s="263" t="s">
        <v>51</v>
      </c>
      <c r="L57" s="263" t="s">
        <v>52</v>
      </c>
      <c r="M57" s="263" t="s">
        <v>56</v>
      </c>
      <c r="N57" s="263"/>
      <c r="O57" s="263" t="s">
        <v>21</v>
      </c>
      <c r="P57" s="263" t="s">
        <v>4</v>
      </c>
      <c r="Q57" s="263" t="s">
        <v>268</v>
      </c>
      <c r="R57" s="297" t="s">
        <v>9</v>
      </c>
      <c r="S57" s="298"/>
      <c r="T57" s="263" t="s">
        <v>269</v>
      </c>
      <c r="U57" s="263" t="s">
        <v>270</v>
      </c>
      <c r="V57" s="263" t="s">
        <v>271</v>
      </c>
      <c r="W57" s="263" t="s">
        <v>53</v>
      </c>
    </row>
    <row r="58" spans="1:71" ht="30" customHeight="1" x14ac:dyDescent="0.25">
      <c r="A58" s="299" t="s">
        <v>272</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71" ht="72" customHeight="1" x14ac:dyDescent="0.2">
      <c r="A59" s="258">
        <v>1</v>
      </c>
      <c r="B59" s="205"/>
      <c r="C59" s="285" t="s">
        <v>273</v>
      </c>
      <c r="D59" s="286"/>
      <c r="E59" s="287"/>
      <c r="F59" s="259"/>
      <c r="G59" s="261" t="str">
        <f>IF(F59="low",1,IF(F59="medium",2,IF(F59="high",3,IF(F59="extreme",4,""))))</f>
        <v/>
      </c>
      <c r="H59" s="301" t="s">
        <v>274</v>
      </c>
      <c r="I59" s="302"/>
      <c r="J59" s="256"/>
      <c r="K59" s="303" t="s">
        <v>275</v>
      </c>
      <c r="L59" s="304"/>
      <c r="M59" s="114" t="str">
        <f>IF(O59=1,"Low",IF(O59=2,"Medium",IF(O59=3,"High",IF(O59=4,"Extreme",""))))</f>
        <v/>
      </c>
      <c r="N59" s="114"/>
      <c r="O59" s="261" t="str">
        <f>IF(G59="","",IF(J59="Yes",IF(OR(G59=4,G59=3),2,1),G59))</f>
        <v/>
      </c>
      <c r="P59" s="305" t="s">
        <v>10</v>
      </c>
      <c r="Q59" s="306"/>
      <c r="R59" s="307"/>
      <c r="S59" s="308"/>
      <c r="T59" s="259"/>
      <c r="U59" s="183"/>
      <c r="V59" s="183"/>
      <c r="W59" s="259"/>
    </row>
    <row r="60" spans="1:71" ht="72" customHeight="1" x14ac:dyDescent="0.25">
      <c r="A60" s="73">
        <v>2</v>
      </c>
      <c r="B60" s="205"/>
      <c r="C60" s="285" t="s">
        <v>273</v>
      </c>
      <c r="D60" s="286"/>
      <c r="E60" s="287"/>
      <c r="F60" s="1"/>
      <c r="G60" s="81" t="str">
        <f>IF(F60="low",1,IF(F60="medium",2,IF(F60="high",3,IF(F60="extreme",4,""))))</f>
        <v/>
      </c>
      <c r="H60" s="285" t="s">
        <v>274</v>
      </c>
      <c r="I60" s="287"/>
      <c r="J60" s="70"/>
      <c r="K60" s="285" t="s">
        <v>276</v>
      </c>
      <c r="L60" s="287"/>
      <c r="M60" s="114" t="str">
        <f t="shared" ref="M60:M62" si="7">IF(O60=1,"Low",IF(O60=2,"Medium",IF(O60=3,"High",IF(O60=4,"Extreme",""))))</f>
        <v/>
      </c>
      <c r="N60" s="114"/>
      <c r="O60" s="261" t="str">
        <f t="shared" ref="O60:O62" si="8">IF(G60="","",IF(J60="Yes",IF(OR(G60=4,G60=3),2,1),G60))</f>
        <v/>
      </c>
      <c r="P60" s="285" t="s">
        <v>10</v>
      </c>
      <c r="Q60" s="287"/>
      <c r="R60" s="288"/>
      <c r="S60" s="289"/>
      <c r="T60" s="1"/>
      <c r="U60" s="76"/>
      <c r="V60" s="76"/>
      <c r="W60" s="259"/>
    </row>
    <row r="61" spans="1:71" x14ac:dyDescent="0.25">
      <c r="A61" s="260"/>
      <c r="B61" s="205"/>
      <c r="C61" s="285"/>
      <c r="D61" s="286"/>
      <c r="E61" s="287"/>
      <c r="F61" s="68"/>
      <c r="G61" s="82" t="str">
        <f>IF(F61="low",1,IF(F61="medium",2,IF(F61="high",3,IF(F61="extreme",4,""))))</f>
        <v/>
      </c>
      <c r="H61" s="285"/>
      <c r="I61" s="287"/>
      <c r="J61" s="260"/>
      <c r="K61" s="285"/>
      <c r="L61" s="287"/>
      <c r="M61" s="114" t="str">
        <f t="shared" si="7"/>
        <v/>
      </c>
      <c r="N61" s="114"/>
      <c r="O61" s="261" t="str">
        <f t="shared" si="8"/>
        <v/>
      </c>
      <c r="P61" s="285"/>
      <c r="Q61" s="287"/>
      <c r="R61" s="288"/>
      <c r="S61" s="289"/>
      <c r="T61" s="69"/>
      <c r="U61" s="77"/>
      <c r="V61" s="77"/>
      <c r="W61" s="256"/>
    </row>
    <row r="62" spans="1:71" x14ac:dyDescent="0.25">
      <c r="A62" s="260"/>
      <c r="B62" s="205"/>
      <c r="C62" s="292"/>
      <c r="D62" s="293"/>
      <c r="E62" s="294"/>
      <c r="F62" s="68"/>
      <c r="G62" s="82" t="str">
        <f>IF(F62="low",1,IF(F62="medium",2,IF(F62="high",3,IF(F62="extreme",4,""))))</f>
        <v/>
      </c>
      <c r="H62" s="285"/>
      <c r="I62" s="287"/>
      <c r="J62" s="260"/>
      <c r="K62" s="285"/>
      <c r="L62" s="287"/>
      <c r="M62" s="114" t="str">
        <f t="shared" si="7"/>
        <v/>
      </c>
      <c r="N62" s="114"/>
      <c r="O62" s="261" t="str">
        <f t="shared" si="8"/>
        <v/>
      </c>
      <c r="P62" s="285"/>
      <c r="Q62" s="287"/>
      <c r="R62" s="295"/>
      <c r="S62" s="296"/>
      <c r="T62" s="69"/>
      <c r="U62" s="77"/>
      <c r="V62" s="77"/>
      <c r="W62" s="256"/>
    </row>
    <row r="63" spans="1:71" ht="30" customHeight="1" x14ac:dyDescent="0.25">
      <c r="A63" s="290" t="s">
        <v>277</v>
      </c>
      <c r="B63" s="291"/>
      <c r="C63" s="291"/>
      <c r="D63" s="291"/>
      <c r="E63" s="291"/>
      <c r="F63" s="291"/>
      <c r="G63" s="291"/>
      <c r="H63" s="291"/>
      <c r="I63" s="291"/>
      <c r="J63" s="291"/>
      <c r="K63" s="291"/>
      <c r="L63" s="291"/>
      <c r="M63" s="291"/>
      <c r="N63" s="291"/>
      <c r="O63" s="291"/>
      <c r="P63" s="291"/>
      <c r="Q63" s="291"/>
      <c r="R63" s="291"/>
      <c r="S63" s="291"/>
      <c r="T63" s="291"/>
      <c r="U63" s="291"/>
      <c r="V63" s="291"/>
      <c r="W63" s="291"/>
    </row>
    <row r="64" spans="1:71" ht="48" customHeight="1" x14ac:dyDescent="0.25">
      <c r="A64" s="255"/>
      <c r="B64" s="258" t="s">
        <v>10</v>
      </c>
      <c r="C64" s="70"/>
      <c r="D64" s="268"/>
      <c r="E64" s="274"/>
      <c r="F64" s="259" t="str">
        <f>IF(NOT(ISBLANK($C64)),VLOOKUP($C64,$BR$14:$BS$31,2,FALSE),"")</f>
        <v/>
      </c>
      <c r="G64" s="261" t="str">
        <f>IF(F64="low",1,IF(F64="medium",2,IF(F64="high",3,IF(F64="extreme",4,""))))</f>
        <v/>
      </c>
      <c r="H64" s="277" t="s">
        <v>278</v>
      </c>
      <c r="I64" s="278"/>
      <c r="J64" s="70"/>
      <c r="K64" s="279" t="s">
        <v>279</v>
      </c>
      <c r="L64" s="280"/>
      <c r="M64" s="262"/>
      <c r="N64" s="128"/>
      <c r="O64" s="261" t="str">
        <f>IF(M64="low",1,IF(M64="medium",2,IF(M64="high",3,IF(M64="extreme",4,""))))</f>
        <v/>
      </c>
      <c r="P64" s="281" t="s">
        <v>10</v>
      </c>
      <c r="Q64" s="282"/>
      <c r="R64" s="283"/>
      <c r="S64" s="284"/>
      <c r="T64" s="70"/>
      <c r="U64" s="75"/>
      <c r="V64" s="75"/>
      <c r="W64" s="256"/>
    </row>
    <row r="65" spans="1:71" ht="48" customHeight="1" x14ac:dyDescent="0.25">
      <c r="A65" s="275" t="s">
        <v>280</v>
      </c>
      <c r="B65" s="276"/>
      <c r="C65" s="276"/>
      <c r="D65" s="276"/>
      <c r="E65" s="276"/>
      <c r="F65" s="276"/>
      <c r="G65" s="276"/>
      <c r="H65" s="276"/>
      <c r="I65" s="276"/>
      <c r="J65" s="276"/>
      <c r="K65" s="276"/>
      <c r="L65" s="276"/>
      <c r="M65" s="276"/>
      <c r="N65" s="276"/>
      <c r="O65" s="276"/>
      <c r="P65" s="276"/>
      <c r="Q65" s="276"/>
      <c r="R65" s="276"/>
      <c r="S65" s="276"/>
      <c r="T65" s="276"/>
      <c r="U65" s="276"/>
      <c r="V65" s="276"/>
      <c r="W65" s="276"/>
    </row>
    <row r="66" spans="1:71" x14ac:dyDescent="0.2">
      <c r="A66" s="72"/>
      <c r="B66" s="72"/>
      <c r="C66" s="71"/>
      <c r="D66" s="268"/>
      <c r="E66" s="269"/>
      <c r="F66" s="68"/>
      <c r="G66" s="70" t="str">
        <f t="shared" ref="G66:G71" si="9">IF(F66="low",1,IF(F66="medium",2,IF(F66="high",3,IF(F66="extreme",4,""))))</f>
        <v/>
      </c>
      <c r="H66" s="270"/>
      <c r="I66" s="271"/>
      <c r="J66" s="70"/>
      <c r="K66" s="70"/>
      <c r="L66" s="70"/>
      <c r="M66" s="116" t="str">
        <f t="shared" ref="M66:M71" si="10">IF(NOT(ISBLANK($K66)),IF(NOT(ISBLANK($L66)),VLOOKUP($K66,$BE$1:$BJ$7,MATCH($L66,$BE$7:$BJ$7,0),FALSE),""),"")</f>
        <v/>
      </c>
      <c r="N66" s="116"/>
      <c r="O66" s="70" t="str">
        <f>IF(M66="low",1,IF(M66="medium",2,IF(M66="high",3,IF(M66="extreme",4,""))))</f>
        <v/>
      </c>
      <c r="P66" s="74"/>
      <c r="Q66" s="71"/>
      <c r="R66" s="272"/>
      <c r="S66" s="273"/>
      <c r="T66" s="70"/>
      <c r="U66" s="74"/>
      <c r="V66" s="74"/>
      <c r="W66" s="256"/>
    </row>
    <row r="67" spans="1:71" x14ac:dyDescent="0.2">
      <c r="A67" s="72"/>
      <c r="B67" s="72"/>
      <c r="C67" s="71"/>
      <c r="D67" s="268"/>
      <c r="E67" s="269"/>
      <c r="F67" s="68"/>
      <c r="G67" s="70" t="str">
        <f t="shared" si="9"/>
        <v/>
      </c>
      <c r="H67" s="270"/>
      <c r="I67" s="271"/>
      <c r="J67" s="70"/>
      <c r="K67" s="70"/>
      <c r="L67" s="70"/>
      <c r="M67" s="116" t="str">
        <f t="shared" si="10"/>
        <v/>
      </c>
      <c r="N67" s="116"/>
      <c r="O67" s="70" t="str">
        <f t="shared" ref="O67:O71" si="11">IF(M67="low",1,IF(M67="medium",2,IF(M67="high",3,IF(M67="extreme",4,""))))</f>
        <v/>
      </c>
      <c r="P67" s="74"/>
      <c r="Q67" s="71"/>
      <c r="R67" s="272"/>
      <c r="S67" s="273"/>
      <c r="T67" s="70"/>
      <c r="U67" s="74"/>
      <c r="V67" s="74"/>
      <c r="W67" s="256"/>
    </row>
    <row r="68" spans="1:71" x14ac:dyDescent="0.2">
      <c r="A68" s="72"/>
      <c r="B68" s="72"/>
      <c r="C68" s="71"/>
      <c r="D68" s="268"/>
      <c r="E68" s="269"/>
      <c r="F68" s="68"/>
      <c r="G68" s="70" t="str">
        <f t="shared" si="9"/>
        <v/>
      </c>
      <c r="H68" s="270"/>
      <c r="I68" s="271"/>
      <c r="J68" s="70"/>
      <c r="K68" s="70"/>
      <c r="L68" s="70"/>
      <c r="M68" s="116" t="str">
        <f t="shared" si="10"/>
        <v/>
      </c>
      <c r="N68" s="116"/>
      <c r="O68" s="70" t="str">
        <f t="shared" si="11"/>
        <v/>
      </c>
      <c r="P68" s="74"/>
      <c r="Q68" s="71"/>
      <c r="R68" s="272"/>
      <c r="S68" s="273"/>
      <c r="T68" s="70"/>
      <c r="U68" s="74"/>
      <c r="V68" s="74"/>
      <c r="W68" s="256"/>
    </row>
    <row r="69" spans="1:71" x14ac:dyDescent="0.2">
      <c r="A69" s="72"/>
      <c r="B69" s="72"/>
      <c r="C69" s="71"/>
      <c r="D69" s="268"/>
      <c r="E69" s="269"/>
      <c r="F69" s="68"/>
      <c r="G69" s="70" t="str">
        <f t="shared" si="9"/>
        <v/>
      </c>
      <c r="H69" s="270"/>
      <c r="I69" s="271"/>
      <c r="J69" s="70"/>
      <c r="K69" s="70"/>
      <c r="L69" s="70"/>
      <c r="M69" s="116" t="str">
        <f t="shared" si="10"/>
        <v/>
      </c>
      <c r="N69" s="116"/>
      <c r="O69" s="70" t="str">
        <f t="shared" si="11"/>
        <v/>
      </c>
      <c r="P69" s="74"/>
      <c r="Q69" s="71"/>
      <c r="R69" s="272"/>
      <c r="S69" s="273"/>
      <c r="T69" s="70"/>
      <c r="U69" s="74"/>
      <c r="V69" s="74"/>
      <c r="W69" s="256"/>
    </row>
    <row r="70" spans="1:71" x14ac:dyDescent="0.2">
      <c r="A70" s="72"/>
      <c r="B70" s="72"/>
      <c r="C70" s="71"/>
      <c r="D70" s="268"/>
      <c r="E70" s="269"/>
      <c r="F70" s="68"/>
      <c r="G70" s="70" t="str">
        <f t="shared" si="9"/>
        <v/>
      </c>
      <c r="H70" s="270"/>
      <c r="I70" s="271"/>
      <c r="J70" s="70"/>
      <c r="K70" s="70"/>
      <c r="L70" s="70"/>
      <c r="M70" s="116" t="str">
        <f t="shared" si="10"/>
        <v/>
      </c>
      <c r="N70" s="116"/>
      <c r="O70" s="70" t="str">
        <f t="shared" si="11"/>
        <v/>
      </c>
      <c r="P70" s="74"/>
      <c r="Q70" s="71"/>
      <c r="R70" s="272"/>
      <c r="S70" s="273"/>
      <c r="T70" s="70"/>
      <c r="U70" s="74"/>
      <c r="V70" s="74"/>
      <c r="W70" s="256"/>
    </row>
    <row r="71" spans="1:71" x14ac:dyDescent="0.2">
      <c r="A71" s="72"/>
      <c r="B71" s="72"/>
      <c r="C71" s="71"/>
      <c r="D71" s="268"/>
      <c r="E71" s="269"/>
      <c r="F71" s="68"/>
      <c r="G71" s="70" t="str">
        <f t="shared" si="9"/>
        <v/>
      </c>
      <c r="H71" s="270"/>
      <c r="I71" s="271"/>
      <c r="J71" s="70"/>
      <c r="K71" s="70"/>
      <c r="L71" s="70"/>
      <c r="M71" s="116" t="str">
        <f t="shared" si="10"/>
        <v/>
      </c>
      <c r="N71" s="116"/>
      <c r="O71" s="70" t="str">
        <f t="shared" si="11"/>
        <v/>
      </c>
      <c r="P71" s="74"/>
      <c r="Q71" s="71"/>
      <c r="R71" s="272"/>
      <c r="S71" s="273"/>
      <c r="T71" s="70"/>
      <c r="U71" s="74"/>
      <c r="V71" s="74"/>
      <c r="W71" s="256"/>
    </row>
    <row r="72" spans="1:71" x14ac:dyDescent="0.25">
      <c r="A72" s="90"/>
      <c r="B72" s="91"/>
      <c r="C72" s="92"/>
      <c r="D72" s="93"/>
      <c r="E72" s="93"/>
      <c r="F72" s="93"/>
      <c r="G72" s="94"/>
      <c r="H72" s="95"/>
      <c r="I72" s="95"/>
      <c r="J72" s="92"/>
      <c r="K72" s="92"/>
      <c r="L72" s="92"/>
      <c r="M72" s="96"/>
      <c r="N72" s="96"/>
      <c r="O72" s="97"/>
      <c r="P72" s="92"/>
      <c r="Q72" s="92"/>
      <c r="R72" s="92"/>
      <c r="S72" s="92"/>
      <c r="T72" s="92"/>
      <c r="U72" s="92"/>
      <c r="V72" s="92"/>
      <c r="W72" s="97"/>
      <c r="BE72" s="242"/>
      <c r="BF72" s="242"/>
      <c r="BG72" s="242"/>
      <c r="BH72" s="242"/>
      <c r="BI72" s="242"/>
      <c r="BJ72" s="242"/>
    </row>
    <row r="73" spans="1:71" s="5" customFormat="1" ht="24.95" customHeight="1" x14ac:dyDescent="0.35">
      <c r="A73" s="309" t="s">
        <v>30</v>
      </c>
      <c r="B73" s="310"/>
      <c r="C73" s="310"/>
      <c r="D73" s="310"/>
      <c r="E73" s="310"/>
      <c r="F73" s="310"/>
      <c r="G73" s="310"/>
      <c r="H73" s="310"/>
      <c r="I73" s="310"/>
      <c r="J73" s="310"/>
      <c r="K73" s="310"/>
      <c r="L73" s="310"/>
      <c r="M73" s="310"/>
      <c r="N73" s="310"/>
      <c r="O73" s="310"/>
      <c r="P73" s="310"/>
      <c r="Q73" s="310"/>
      <c r="R73" s="310"/>
      <c r="S73" s="310"/>
      <c r="T73" s="310"/>
      <c r="U73" s="310"/>
      <c r="V73" s="310"/>
      <c r="W73" s="310"/>
      <c r="BC73" s="242"/>
      <c r="BD73" s="242"/>
      <c r="BE73" s="229"/>
      <c r="BF73" s="229"/>
      <c r="BG73" s="229"/>
      <c r="BH73" s="229"/>
      <c r="BI73" s="229"/>
      <c r="BJ73" s="229"/>
      <c r="BK73" s="242"/>
      <c r="BL73" s="242"/>
      <c r="BM73" s="242"/>
      <c r="BN73" s="242"/>
      <c r="BO73" s="242"/>
      <c r="BP73" s="242"/>
      <c r="BQ73" s="242"/>
      <c r="BR73" s="242"/>
      <c r="BS73" s="242"/>
    </row>
    <row r="74" spans="1:71" ht="15.75" thickBot="1" x14ac:dyDescent="0.3">
      <c r="A74" s="311"/>
      <c r="B74" s="311"/>
      <c r="C74" s="311"/>
      <c r="D74" s="311"/>
      <c r="E74" s="311"/>
      <c r="F74" s="311"/>
      <c r="G74" s="311"/>
      <c r="H74" s="311"/>
      <c r="I74" s="311"/>
      <c r="J74" s="311"/>
      <c r="K74" s="311"/>
      <c r="L74" s="311"/>
      <c r="M74" s="311"/>
      <c r="N74" s="311"/>
      <c r="O74" s="311"/>
      <c r="P74" s="311"/>
      <c r="Q74" s="311"/>
      <c r="R74" s="311"/>
      <c r="S74" s="311"/>
      <c r="T74" s="311"/>
      <c r="U74" s="311"/>
      <c r="V74" s="311"/>
      <c r="W74" s="311"/>
    </row>
    <row r="75" spans="1:71" ht="19.5" thickBot="1" x14ac:dyDescent="0.3">
      <c r="A75" s="241" t="s">
        <v>38</v>
      </c>
      <c r="B75" s="2"/>
      <c r="C75" s="312"/>
      <c r="D75" s="313"/>
      <c r="E75" s="313"/>
      <c r="F75" s="314"/>
      <c r="G75" s="79"/>
      <c r="L75" s="60" t="s">
        <v>58</v>
      </c>
      <c r="M75" s="67"/>
      <c r="N75" s="127"/>
      <c r="P75" s="11"/>
      <c r="Q75" s="11"/>
      <c r="R75" s="11"/>
      <c r="S75" s="11"/>
      <c r="T75" s="11"/>
      <c r="U75" s="11"/>
      <c r="V75" s="248" t="s">
        <v>83</v>
      </c>
      <c r="W75" s="18">
        <f>COUNTIF(W80:W94,"Incident")</f>
        <v>0</v>
      </c>
    </row>
    <row r="76" spans="1:71" ht="12.75" thickBot="1" x14ac:dyDescent="0.25">
      <c r="A76" s="13"/>
      <c r="B76" s="15"/>
      <c r="C76" s="13"/>
      <c r="D76" s="28"/>
      <c r="E76" s="28"/>
      <c r="F76" s="28"/>
      <c r="G76" s="89"/>
      <c r="H76" s="28"/>
      <c r="I76" s="28"/>
      <c r="J76" s="5"/>
      <c r="K76" s="5"/>
      <c r="L76" s="16"/>
      <c r="M76" s="14"/>
      <c r="N76" s="14"/>
      <c r="O76" s="14"/>
      <c r="P76" s="5"/>
      <c r="Q76" s="5"/>
      <c r="R76" s="5"/>
      <c r="S76" s="5"/>
      <c r="T76" s="5"/>
      <c r="U76" s="5"/>
      <c r="V76" s="5"/>
      <c r="W76" s="64"/>
    </row>
    <row r="77" spans="1:71" ht="19.5" thickBot="1" x14ac:dyDescent="0.35">
      <c r="A77" s="10"/>
      <c r="B77" s="53"/>
      <c r="C77" s="55"/>
      <c r="D77" s="315" t="s">
        <v>40</v>
      </c>
      <c r="E77" s="316"/>
      <c r="F77" s="63" t="str">
        <f>IF(G77=1,"Low",IF(G77=2,"Medium",IF(G77=3,"High",IF(G77=4,"Extreme",""))))</f>
        <v/>
      </c>
      <c r="G77" s="27">
        <f>MAX(MAX(G82:G85),G87,MAX(G89:G94))</f>
        <v>0</v>
      </c>
      <c r="H77" s="29"/>
      <c r="I77" s="29"/>
      <c r="J77" s="11"/>
      <c r="K77" s="11"/>
      <c r="L77" s="248" t="s">
        <v>41</v>
      </c>
      <c r="M77" s="18" t="str">
        <f>IF(O77=1,"Low",IF(O77=2,"Medium",IF(O77=3,"High",IF(O77=4,"Extreme",""))))</f>
        <v/>
      </c>
      <c r="N77" s="27"/>
      <c r="O77" s="86">
        <f>MAX(MAX(O82:O85),O87,MAX(O89:O94))</f>
        <v>0</v>
      </c>
      <c r="P77" s="11"/>
      <c r="Q77" s="11"/>
      <c r="R77" s="11"/>
      <c r="S77" s="11"/>
      <c r="T77" s="11"/>
      <c r="U77" s="11"/>
      <c r="V77" s="248" t="s">
        <v>42</v>
      </c>
      <c r="W77" s="18">
        <f>COUNTIF(W82:W85,"Open")+COUNTIF(W87:W87,"Open")+COUNTIF(W89:W94,"Open")</f>
        <v>0</v>
      </c>
    </row>
    <row r="78" spans="1:71" ht="12.75" thickBot="1" x14ac:dyDescent="0.3">
      <c r="F78" s="64"/>
      <c r="M78" s="65"/>
      <c r="N78" s="17"/>
      <c r="W78" s="66"/>
    </row>
    <row r="79" spans="1:71" ht="15.75" thickBot="1" x14ac:dyDescent="0.3">
      <c r="A79" s="317" t="s">
        <v>0</v>
      </c>
      <c r="B79" s="318"/>
      <c r="C79" s="318"/>
      <c r="D79" s="318"/>
      <c r="E79" s="318"/>
      <c r="F79" s="318"/>
      <c r="G79" s="318"/>
      <c r="H79" s="317" t="s">
        <v>1</v>
      </c>
      <c r="I79" s="318"/>
      <c r="J79" s="319"/>
      <c r="K79" s="317" t="s">
        <v>12</v>
      </c>
      <c r="L79" s="318"/>
      <c r="M79" s="318"/>
      <c r="N79" s="318"/>
      <c r="O79" s="318"/>
      <c r="P79" s="320"/>
      <c r="Q79" s="321"/>
      <c r="R79" s="317" t="s">
        <v>2</v>
      </c>
      <c r="S79" s="318"/>
      <c r="T79" s="318"/>
      <c r="U79" s="318"/>
      <c r="V79" s="318"/>
      <c r="W79" s="322"/>
    </row>
    <row r="80" spans="1:71" ht="72" customHeight="1" x14ac:dyDescent="0.25">
      <c r="A80" s="62" t="s">
        <v>57</v>
      </c>
      <c r="B80" s="263" t="s">
        <v>36</v>
      </c>
      <c r="C80" s="263" t="s">
        <v>24</v>
      </c>
      <c r="D80" s="297" t="s">
        <v>3</v>
      </c>
      <c r="E80" s="298"/>
      <c r="F80" s="297" t="s">
        <v>25</v>
      </c>
      <c r="G80" s="298"/>
      <c r="H80" s="297" t="s">
        <v>55</v>
      </c>
      <c r="I80" s="298"/>
      <c r="J80" s="263" t="s">
        <v>54</v>
      </c>
      <c r="K80" s="263" t="s">
        <v>51</v>
      </c>
      <c r="L80" s="263" t="s">
        <v>52</v>
      </c>
      <c r="M80" s="263" t="s">
        <v>56</v>
      </c>
      <c r="N80" s="263"/>
      <c r="O80" s="263" t="s">
        <v>21</v>
      </c>
      <c r="P80" s="263" t="s">
        <v>4</v>
      </c>
      <c r="Q80" s="263" t="s">
        <v>268</v>
      </c>
      <c r="R80" s="297" t="s">
        <v>9</v>
      </c>
      <c r="S80" s="298"/>
      <c r="T80" s="263" t="s">
        <v>269</v>
      </c>
      <c r="U80" s="263" t="s">
        <v>270</v>
      </c>
      <c r="V80" s="263" t="s">
        <v>271</v>
      </c>
      <c r="W80" s="263" t="s">
        <v>53</v>
      </c>
    </row>
    <row r="81" spans="1:23" s="2" customFormat="1" ht="30" customHeight="1" x14ac:dyDescent="0.25">
      <c r="A81" s="299" t="s">
        <v>272</v>
      </c>
      <c r="B81" s="300"/>
      <c r="C81" s="300"/>
      <c r="D81" s="300"/>
      <c r="E81" s="300"/>
      <c r="F81" s="300"/>
      <c r="G81" s="300"/>
      <c r="H81" s="300"/>
      <c r="I81" s="300"/>
      <c r="J81" s="300"/>
      <c r="K81" s="300"/>
      <c r="L81" s="300"/>
      <c r="M81" s="300"/>
      <c r="N81" s="300"/>
      <c r="O81" s="300"/>
      <c r="P81" s="300"/>
      <c r="Q81" s="300"/>
      <c r="R81" s="300"/>
      <c r="S81" s="300"/>
      <c r="T81" s="300"/>
      <c r="U81" s="300"/>
      <c r="V81" s="300"/>
      <c r="W81" s="300"/>
    </row>
    <row r="82" spans="1:23" s="2" customFormat="1" ht="72" customHeight="1" x14ac:dyDescent="0.2">
      <c r="A82" s="258">
        <v>1</v>
      </c>
      <c r="B82" s="205"/>
      <c r="C82" s="285" t="s">
        <v>273</v>
      </c>
      <c r="D82" s="286"/>
      <c r="E82" s="287"/>
      <c r="F82" s="259"/>
      <c r="G82" s="261" t="str">
        <f>IF(F82="low",1,IF(F82="medium",2,IF(F82="high",3,IF(F82="extreme",4,""))))</f>
        <v/>
      </c>
      <c r="H82" s="301" t="s">
        <v>274</v>
      </c>
      <c r="I82" s="302"/>
      <c r="J82" s="256"/>
      <c r="K82" s="303" t="s">
        <v>275</v>
      </c>
      <c r="L82" s="304"/>
      <c r="M82" s="114" t="str">
        <f>IF(O82=1,"Low",IF(O82=2,"Medium",IF(O82=3,"High",IF(O82=4,"Extreme",""))))</f>
        <v/>
      </c>
      <c r="N82" s="114"/>
      <c r="O82" s="261" t="str">
        <f>IF(G82="","",IF(J82="Yes",IF(OR(G82=4,G82=3),2,1),G82))</f>
        <v/>
      </c>
      <c r="P82" s="305" t="s">
        <v>10</v>
      </c>
      <c r="Q82" s="306"/>
      <c r="R82" s="307"/>
      <c r="S82" s="308"/>
      <c r="T82" s="259"/>
      <c r="U82" s="183"/>
      <c r="V82" s="183"/>
      <c r="W82" s="259"/>
    </row>
    <row r="83" spans="1:23" s="2" customFormat="1" ht="72" customHeight="1" x14ac:dyDescent="0.25">
      <c r="A83" s="73">
        <v>2</v>
      </c>
      <c r="B83" s="205"/>
      <c r="C83" s="285" t="s">
        <v>273</v>
      </c>
      <c r="D83" s="286"/>
      <c r="E83" s="287"/>
      <c r="F83" s="1"/>
      <c r="G83" s="81" t="str">
        <f>IF(F83="low",1,IF(F83="medium",2,IF(F83="high",3,IF(F83="extreme",4,""))))</f>
        <v/>
      </c>
      <c r="H83" s="285" t="s">
        <v>274</v>
      </c>
      <c r="I83" s="287"/>
      <c r="J83" s="70"/>
      <c r="K83" s="285" t="s">
        <v>276</v>
      </c>
      <c r="L83" s="287"/>
      <c r="M83" s="114" t="str">
        <f t="shared" ref="M83:M85" si="12">IF(O83=1,"Low",IF(O83=2,"Medium",IF(O83=3,"High",IF(O83=4,"Extreme",""))))</f>
        <v/>
      </c>
      <c r="N83" s="114"/>
      <c r="O83" s="261" t="str">
        <f t="shared" ref="O83:O85" si="13">IF(G83="","",IF(J83="Yes",IF(OR(G83=4,G83=3),2,1),G83))</f>
        <v/>
      </c>
      <c r="P83" s="285" t="s">
        <v>10</v>
      </c>
      <c r="Q83" s="287"/>
      <c r="R83" s="288"/>
      <c r="S83" s="289"/>
      <c r="T83" s="1"/>
      <c r="U83" s="76"/>
      <c r="V83" s="76"/>
      <c r="W83" s="259"/>
    </row>
    <row r="84" spans="1:23" s="2" customFormat="1" x14ac:dyDescent="0.25">
      <c r="A84" s="260"/>
      <c r="B84" s="205"/>
      <c r="C84" s="285"/>
      <c r="D84" s="286"/>
      <c r="E84" s="287"/>
      <c r="F84" s="68"/>
      <c r="G84" s="82" t="str">
        <f>IF(F84="low",1,IF(F84="medium",2,IF(F84="high",3,IF(F84="extreme",4,""))))</f>
        <v/>
      </c>
      <c r="H84" s="285"/>
      <c r="I84" s="287"/>
      <c r="J84" s="260"/>
      <c r="K84" s="285"/>
      <c r="L84" s="287"/>
      <c r="M84" s="114" t="str">
        <f t="shared" si="12"/>
        <v/>
      </c>
      <c r="N84" s="114"/>
      <c r="O84" s="261" t="str">
        <f t="shared" si="13"/>
        <v/>
      </c>
      <c r="P84" s="285"/>
      <c r="Q84" s="287"/>
      <c r="R84" s="288"/>
      <c r="S84" s="289"/>
      <c r="T84" s="69"/>
      <c r="U84" s="77"/>
      <c r="V84" s="77"/>
      <c r="W84" s="256"/>
    </row>
    <row r="85" spans="1:23" s="2" customFormat="1" x14ac:dyDescent="0.25">
      <c r="A85" s="260"/>
      <c r="B85" s="205"/>
      <c r="C85" s="292"/>
      <c r="D85" s="293"/>
      <c r="E85" s="294"/>
      <c r="F85" s="68"/>
      <c r="G85" s="82" t="str">
        <f>IF(F85="low",1,IF(F85="medium",2,IF(F85="high",3,IF(F85="extreme",4,""))))</f>
        <v/>
      </c>
      <c r="H85" s="285"/>
      <c r="I85" s="287"/>
      <c r="J85" s="260"/>
      <c r="K85" s="285"/>
      <c r="L85" s="287"/>
      <c r="M85" s="114" t="str">
        <f t="shared" si="12"/>
        <v/>
      </c>
      <c r="N85" s="114"/>
      <c r="O85" s="261" t="str">
        <f t="shared" si="13"/>
        <v/>
      </c>
      <c r="P85" s="285"/>
      <c r="Q85" s="287"/>
      <c r="R85" s="295"/>
      <c r="S85" s="296"/>
      <c r="T85" s="69"/>
      <c r="U85" s="77"/>
      <c r="V85" s="77"/>
      <c r="W85" s="256"/>
    </row>
    <row r="86" spans="1:23" s="2" customFormat="1" ht="30" customHeight="1" x14ac:dyDescent="0.25">
      <c r="A86" s="290" t="s">
        <v>277</v>
      </c>
      <c r="B86" s="291"/>
      <c r="C86" s="291"/>
      <c r="D86" s="291"/>
      <c r="E86" s="291"/>
      <c r="F86" s="291"/>
      <c r="G86" s="291"/>
      <c r="H86" s="291"/>
      <c r="I86" s="291"/>
      <c r="J86" s="291"/>
      <c r="K86" s="291"/>
      <c r="L86" s="291"/>
      <c r="M86" s="291"/>
      <c r="N86" s="291"/>
      <c r="O86" s="291"/>
      <c r="P86" s="291"/>
      <c r="Q86" s="291"/>
      <c r="R86" s="291"/>
      <c r="S86" s="291"/>
      <c r="T86" s="291"/>
      <c r="U86" s="291"/>
      <c r="V86" s="291"/>
      <c r="W86" s="291"/>
    </row>
    <row r="87" spans="1:23" s="2" customFormat="1" ht="48" customHeight="1" x14ac:dyDescent="0.25">
      <c r="A87" s="255"/>
      <c r="B87" s="258" t="s">
        <v>10</v>
      </c>
      <c r="C87" s="70"/>
      <c r="D87" s="268"/>
      <c r="E87" s="274"/>
      <c r="F87" s="259" t="str">
        <f>IF(NOT(ISBLANK($C87)),VLOOKUP($C87,$BR$14:$BS$31,2,FALSE),"")</f>
        <v/>
      </c>
      <c r="G87" s="261" t="str">
        <f>IF(F87="low",1,IF(F87="medium",2,IF(F87="high",3,IF(F87="extreme",4,""))))</f>
        <v/>
      </c>
      <c r="H87" s="277" t="s">
        <v>278</v>
      </c>
      <c r="I87" s="278"/>
      <c r="J87" s="70"/>
      <c r="K87" s="279" t="s">
        <v>279</v>
      </c>
      <c r="L87" s="280"/>
      <c r="M87" s="262"/>
      <c r="N87" s="128"/>
      <c r="O87" s="261" t="str">
        <f>IF(M87="low",1,IF(M87="medium",2,IF(M87="high",3,IF(M87="extreme",4,""))))</f>
        <v/>
      </c>
      <c r="P87" s="281" t="s">
        <v>10</v>
      </c>
      <c r="Q87" s="282"/>
      <c r="R87" s="283"/>
      <c r="S87" s="284"/>
      <c r="T87" s="70"/>
      <c r="U87" s="75"/>
      <c r="V87" s="75"/>
      <c r="W87" s="256"/>
    </row>
    <row r="88" spans="1:23" s="2" customFormat="1" ht="48" customHeight="1" x14ac:dyDescent="0.25">
      <c r="A88" s="275" t="s">
        <v>280</v>
      </c>
      <c r="B88" s="276"/>
      <c r="C88" s="276"/>
      <c r="D88" s="276"/>
      <c r="E88" s="276"/>
      <c r="F88" s="276"/>
      <c r="G88" s="276"/>
      <c r="H88" s="276"/>
      <c r="I88" s="276"/>
      <c r="J88" s="276"/>
      <c r="K88" s="276"/>
      <c r="L88" s="276"/>
      <c r="M88" s="276"/>
      <c r="N88" s="276"/>
      <c r="O88" s="276"/>
      <c r="P88" s="276"/>
      <c r="Q88" s="276"/>
      <c r="R88" s="276"/>
      <c r="S88" s="276"/>
      <c r="T88" s="276"/>
      <c r="U88" s="276"/>
      <c r="V88" s="276"/>
      <c r="W88" s="276"/>
    </row>
    <row r="89" spans="1:23" s="2" customFormat="1" x14ac:dyDescent="0.2">
      <c r="A89" s="72"/>
      <c r="B89" s="72"/>
      <c r="C89" s="71"/>
      <c r="D89" s="268"/>
      <c r="E89" s="269"/>
      <c r="F89" s="68"/>
      <c r="G89" s="70" t="str">
        <f t="shared" ref="G89:G94" si="14">IF(F89="low",1,IF(F89="medium",2,IF(F89="high",3,IF(F89="extreme",4,""))))</f>
        <v/>
      </c>
      <c r="H89" s="270"/>
      <c r="I89" s="271"/>
      <c r="J89" s="70"/>
      <c r="K89" s="70"/>
      <c r="L89" s="70"/>
      <c r="M89" s="116" t="str">
        <f t="shared" ref="M89:M94" si="15">IF(NOT(ISBLANK($K89)),IF(NOT(ISBLANK($L89)),VLOOKUP($K89,$BE$1:$BJ$7,MATCH($L89,$BE$7:$BJ$7,0),FALSE),""),"")</f>
        <v/>
      </c>
      <c r="N89" s="116"/>
      <c r="O89" s="70" t="str">
        <f>IF(M89="low",1,IF(M89="medium",2,IF(M89="high",3,IF(M89="extreme",4,""))))</f>
        <v/>
      </c>
      <c r="P89" s="74"/>
      <c r="Q89" s="71"/>
      <c r="R89" s="272"/>
      <c r="S89" s="273"/>
      <c r="T89" s="70"/>
      <c r="U89" s="74"/>
      <c r="V89" s="74"/>
      <c r="W89" s="256"/>
    </row>
    <row r="90" spans="1:23" s="2" customFormat="1" x14ac:dyDescent="0.2">
      <c r="A90" s="72"/>
      <c r="B90" s="72"/>
      <c r="C90" s="71"/>
      <c r="D90" s="268"/>
      <c r="E90" s="269"/>
      <c r="F90" s="68"/>
      <c r="G90" s="70" t="str">
        <f t="shared" si="14"/>
        <v/>
      </c>
      <c r="H90" s="270"/>
      <c r="I90" s="271"/>
      <c r="J90" s="70"/>
      <c r="K90" s="70"/>
      <c r="L90" s="70"/>
      <c r="M90" s="116" t="str">
        <f t="shared" si="15"/>
        <v/>
      </c>
      <c r="N90" s="116"/>
      <c r="O90" s="70" t="str">
        <f t="shared" ref="O90:O94" si="16">IF(M90="low",1,IF(M90="medium",2,IF(M90="high",3,IF(M90="extreme",4,""))))</f>
        <v/>
      </c>
      <c r="P90" s="74"/>
      <c r="Q90" s="71"/>
      <c r="R90" s="272"/>
      <c r="S90" s="273"/>
      <c r="T90" s="70"/>
      <c r="U90" s="74"/>
      <c r="V90" s="74"/>
      <c r="W90" s="256"/>
    </row>
    <row r="91" spans="1:23" s="2" customFormat="1" x14ac:dyDescent="0.2">
      <c r="A91" s="72"/>
      <c r="B91" s="72"/>
      <c r="C91" s="71"/>
      <c r="D91" s="268"/>
      <c r="E91" s="269"/>
      <c r="F91" s="68"/>
      <c r="G91" s="70" t="str">
        <f t="shared" si="14"/>
        <v/>
      </c>
      <c r="H91" s="270"/>
      <c r="I91" s="271"/>
      <c r="J91" s="70"/>
      <c r="K91" s="70"/>
      <c r="L91" s="70"/>
      <c r="M91" s="116" t="str">
        <f t="shared" si="15"/>
        <v/>
      </c>
      <c r="N91" s="116"/>
      <c r="O91" s="70" t="str">
        <f t="shared" si="16"/>
        <v/>
      </c>
      <c r="P91" s="74"/>
      <c r="Q91" s="71"/>
      <c r="R91" s="272"/>
      <c r="S91" s="273"/>
      <c r="T91" s="70"/>
      <c r="U91" s="74"/>
      <c r="V91" s="74"/>
      <c r="W91" s="256"/>
    </row>
    <row r="92" spans="1:23" s="2" customFormat="1" x14ac:dyDescent="0.2">
      <c r="A92" s="72"/>
      <c r="B92" s="72"/>
      <c r="C92" s="71"/>
      <c r="D92" s="268"/>
      <c r="E92" s="269"/>
      <c r="F92" s="68"/>
      <c r="G92" s="70" t="str">
        <f t="shared" si="14"/>
        <v/>
      </c>
      <c r="H92" s="270"/>
      <c r="I92" s="271"/>
      <c r="J92" s="70"/>
      <c r="K92" s="70"/>
      <c r="L92" s="70"/>
      <c r="M92" s="116" t="str">
        <f t="shared" si="15"/>
        <v/>
      </c>
      <c r="N92" s="116"/>
      <c r="O92" s="70" t="str">
        <f t="shared" si="16"/>
        <v/>
      </c>
      <c r="P92" s="74"/>
      <c r="Q92" s="71"/>
      <c r="R92" s="272"/>
      <c r="S92" s="273"/>
      <c r="T92" s="70"/>
      <c r="U92" s="74"/>
      <c r="V92" s="74"/>
      <c r="W92" s="256"/>
    </row>
    <row r="93" spans="1:23" s="2" customFormat="1" x14ac:dyDescent="0.2">
      <c r="A93" s="72"/>
      <c r="B93" s="72"/>
      <c r="C93" s="71"/>
      <c r="D93" s="268"/>
      <c r="E93" s="269"/>
      <c r="F93" s="68"/>
      <c r="G93" s="70" t="str">
        <f t="shared" si="14"/>
        <v/>
      </c>
      <c r="H93" s="270"/>
      <c r="I93" s="271"/>
      <c r="J93" s="70"/>
      <c r="K93" s="70"/>
      <c r="L93" s="70"/>
      <c r="M93" s="116" t="str">
        <f t="shared" si="15"/>
        <v/>
      </c>
      <c r="N93" s="116"/>
      <c r="O93" s="70" t="str">
        <f t="shared" si="16"/>
        <v/>
      </c>
      <c r="P93" s="74"/>
      <c r="Q93" s="71"/>
      <c r="R93" s="272"/>
      <c r="S93" s="273"/>
      <c r="T93" s="70"/>
      <c r="U93" s="74"/>
      <c r="V93" s="74"/>
      <c r="W93" s="256"/>
    </row>
    <row r="94" spans="1:23" s="2" customFormat="1" x14ac:dyDescent="0.2">
      <c r="A94" s="72"/>
      <c r="B94" s="72"/>
      <c r="C94" s="71"/>
      <c r="D94" s="268"/>
      <c r="E94" s="269"/>
      <c r="F94" s="68"/>
      <c r="G94" s="70" t="str">
        <f t="shared" si="14"/>
        <v/>
      </c>
      <c r="H94" s="270"/>
      <c r="I94" s="271"/>
      <c r="J94" s="70"/>
      <c r="K94" s="70"/>
      <c r="L94" s="70"/>
      <c r="M94" s="116" t="str">
        <f t="shared" si="15"/>
        <v/>
      </c>
      <c r="N94" s="116"/>
      <c r="O94" s="70" t="str">
        <f t="shared" si="16"/>
        <v/>
      </c>
      <c r="P94" s="74"/>
      <c r="Q94" s="71"/>
      <c r="R94" s="272"/>
      <c r="S94" s="273"/>
      <c r="T94" s="70"/>
      <c r="U94" s="74"/>
      <c r="V94" s="74"/>
      <c r="W94" s="256"/>
    </row>
    <row r="95" spans="1:23" s="2" customFormat="1" x14ac:dyDescent="0.25">
      <c r="A95" s="90"/>
      <c r="B95" s="91"/>
      <c r="C95" s="92"/>
      <c r="D95" s="93"/>
      <c r="E95" s="93"/>
      <c r="F95" s="93"/>
      <c r="G95" s="94"/>
      <c r="H95" s="95"/>
      <c r="I95" s="95"/>
      <c r="J95" s="92"/>
      <c r="K95" s="92"/>
      <c r="L95" s="92"/>
      <c r="M95" s="96"/>
      <c r="N95" s="96"/>
      <c r="O95" s="97"/>
      <c r="P95" s="92"/>
      <c r="Q95" s="92"/>
      <c r="R95" s="92"/>
      <c r="S95" s="92"/>
      <c r="T95" s="92"/>
      <c r="U95" s="92"/>
      <c r="V95" s="92"/>
      <c r="W95" s="97"/>
    </row>
    <row r="96" spans="1:23" s="2" customFormat="1" ht="24.95" customHeight="1" x14ac:dyDescent="0.35">
      <c r="A96" s="309" t="s">
        <v>30</v>
      </c>
      <c r="B96" s="310"/>
      <c r="C96" s="310"/>
      <c r="D96" s="310"/>
      <c r="E96" s="310"/>
      <c r="F96" s="310"/>
      <c r="G96" s="310"/>
      <c r="H96" s="310"/>
      <c r="I96" s="310"/>
      <c r="J96" s="310"/>
      <c r="K96" s="310"/>
      <c r="L96" s="310"/>
      <c r="M96" s="310"/>
      <c r="N96" s="310"/>
      <c r="O96" s="310"/>
      <c r="P96" s="310"/>
      <c r="Q96" s="310"/>
      <c r="R96" s="310"/>
      <c r="S96" s="310"/>
      <c r="T96" s="310"/>
      <c r="U96" s="310"/>
      <c r="V96" s="310"/>
      <c r="W96" s="310"/>
    </row>
    <row r="97" spans="1:23" s="2" customFormat="1" ht="15.75" thickBot="1" x14ac:dyDescent="0.3">
      <c r="A97" s="311"/>
      <c r="B97" s="311"/>
      <c r="C97" s="311"/>
      <c r="D97" s="311"/>
      <c r="E97" s="311"/>
      <c r="F97" s="311"/>
      <c r="G97" s="311"/>
      <c r="H97" s="311"/>
      <c r="I97" s="311"/>
      <c r="J97" s="311"/>
      <c r="K97" s="311"/>
      <c r="L97" s="311"/>
      <c r="M97" s="311"/>
      <c r="N97" s="311"/>
      <c r="O97" s="311"/>
      <c r="P97" s="311"/>
      <c r="Q97" s="311"/>
      <c r="R97" s="311"/>
      <c r="S97" s="311"/>
      <c r="T97" s="311"/>
      <c r="U97" s="311"/>
      <c r="V97" s="311"/>
      <c r="W97" s="311"/>
    </row>
    <row r="98" spans="1:23" s="2" customFormat="1" ht="19.5" thickBot="1" x14ac:dyDescent="0.3">
      <c r="A98" s="241" t="s">
        <v>59</v>
      </c>
      <c r="C98" s="312"/>
      <c r="D98" s="313"/>
      <c r="E98" s="313"/>
      <c r="F98" s="314"/>
      <c r="G98" s="79"/>
      <c r="H98" s="6"/>
      <c r="I98" s="6"/>
      <c r="L98" s="60" t="s">
        <v>58</v>
      </c>
      <c r="M98" s="67"/>
      <c r="N98" s="127"/>
      <c r="O98" s="8"/>
      <c r="P98" s="11"/>
      <c r="Q98" s="11"/>
      <c r="R98" s="11"/>
      <c r="S98" s="11"/>
      <c r="T98" s="11"/>
      <c r="U98" s="11"/>
      <c r="V98" s="248" t="s">
        <v>83</v>
      </c>
      <c r="W98" s="18">
        <f>COUNTIF(W103:W117,"Incident")</f>
        <v>0</v>
      </c>
    </row>
    <row r="99" spans="1:23" s="2" customFormat="1" ht="12.75" thickBot="1" x14ac:dyDescent="0.25">
      <c r="A99" s="13"/>
      <c r="B99" s="15"/>
      <c r="C99" s="13"/>
      <c r="D99" s="28"/>
      <c r="E99" s="28"/>
      <c r="F99" s="28"/>
      <c r="G99" s="89"/>
      <c r="H99" s="28"/>
      <c r="I99" s="28"/>
      <c r="J99" s="5"/>
      <c r="K99" s="5"/>
      <c r="L99" s="16"/>
      <c r="M99" s="14"/>
      <c r="N99" s="14"/>
      <c r="O99" s="14"/>
      <c r="P99" s="5"/>
      <c r="Q99" s="5"/>
      <c r="R99" s="5"/>
      <c r="S99" s="5"/>
      <c r="T99" s="5"/>
      <c r="U99" s="5"/>
      <c r="V99" s="5"/>
      <c r="W99" s="64"/>
    </row>
    <row r="100" spans="1:23" s="2" customFormat="1" ht="19.5" thickBot="1" x14ac:dyDescent="0.35">
      <c r="A100" s="10"/>
      <c r="B100" s="53"/>
      <c r="C100" s="55"/>
      <c r="D100" s="315" t="s">
        <v>40</v>
      </c>
      <c r="E100" s="316"/>
      <c r="F100" s="63" t="str">
        <f>IF(G100=1,"Low",IF(G100=2,"Medium",IF(G100=3,"High",IF(G100=4,"Extreme",""))))</f>
        <v/>
      </c>
      <c r="G100" s="27">
        <f>MAX(MAX(G105:G108),G110,MAX(G112:G117))</f>
        <v>0</v>
      </c>
      <c r="H100" s="29"/>
      <c r="I100" s="29"/>
      <c r="J100" s="11"/>
      <c r="K100" s="11"/>
      <c r="L100" s="248" t="s">
        <v>41</v>
      </c>
      <c r="M100" s="18" t="str">
        <f>IF(O100=1,"Low",IF(O100=2,"Medium",IF(O100=3,"High",IF(O100=4,"Extreme",""))))</f>
        <v/>
      </c>
      <c r="N100" s="27"/>
      <c r="O100" s="86">
        <f>MAX(MAX(O105:O108),O110,MAX(O112:O117))</f>
        <v>0</v>
      </c>
      <c r="P100" s="11"/>
      <c r="Q100" s="11"/>
      <c r="R100" s="11"/>
      <c r="S100" s="11"/>
      <c r="T100" s="11"/>
      <c r="U100" s="11"/>
      <c r="V100" s="248" t="s">
        <v>42</v>
      </c>
      <c r="W100" s="18">
        <f>COUNTIF(W105:W108,"Open")+COUNTIF(W110:W110,"Open")+COUNTIF(W112:W117,"Open")</f>
        <v>0</v>
      </c>
    </row>
    <row r="101" spans="1:23" s="2" customFormat="1" ht="12.75" thickBot="1" x14ac:dyDescent="0.3">
      <c r="A101" s="3"/>
      <c r="B101" s="4"/>
      <c r="D101" s="5"/>
      <c r="E101" s="5"/>
      <c r="F101" s="64"/>
      <c r="G101" s="26"/>
      <c r="H101" s="6"/>
      <c r="I101" s="6"/>
      <c r="M101" s="65"/>
      <c r="N101" s="17"/>
      <c r="O101" s="8"/>
      <c r="W101" s="66"/>
    </row>
    <row r="102" spans="1:23" s="2" customFormat="1" ht="15.75" thickBot="1" x14ac:dyDescent="0.3">
      <c r="A102" s="317" t="s">
        <v>0</v>
      </c>
      <c r="B102" s="318"/>
      <c r="C102" s="318"/>
      <c r="D102" s="318"/>
      <c r="E102" s="318"/>
      <c r="F102" s="318"/>
      <c r="G102" s="318"/>
      <c r="H102" s="317" t="s">
        <v>1</v>
      </c>
      <c r="I102" s="318"/>
      <c r="J102" s="319"/>
      <c r="K102" s="317" t="s">
        <v>12</v>
      </c>
      <c r="L102" s="318"/>
      <c r="M102" s="318"/>
      <c r="N102" s="318"/>
      <c r="O102" s="318"/>
      <c r="P102" s="320"/>
      <c r="Q102" s="321"/>
      <c r="R102" s="317" t="s">
        <v>2</v>
      </c>
      <c r="S102" s="318"/>
      <c r="T102" s="318"/>
      <c r="U102" s="318"/>
      <c r="V102" s="318"/>
      <c r="W102" s="322"/>
    </row>
    <row r="103" spans="1:23" s="2" customFormat="1" ht="72" customHeight="1" x14ac:dyDescent="0.25">
      <c r="A103" s="62" t="s">
        <v>57</v>
      </c>
      <c r="B103" s="263" t="s">
        <v>36</v>
      </c>
      <c r="C103" s="263" t="s">
        <v>24</v>
      </c>
      <c r="D103" s="297" t="s">
        <v>3</v>
      </c>
      <c r="E103" s="298"/>
      <c r="F103" s="297" t="s">
        <v>25</v>
      </c>
      <c r="G103" s="298"/>
      <c r="H103" s="297" t="s">
        <v>55</v>
      </c>
      <c r="I103" s="298"/>
      <c r="J103" s="263" t="s">
        <v>54</v>
      </c>
      <c r="K103" s="263" t="s">
        <v>51</v>
      </c>
      <c r="L103" s="263" t="s">
        <v>52</v>
      </c>
      <c r="M103" s="263" t="s">
        <v>56</v>
      </c>
      <c r="N103" s="263"/>
      <c r="O103" s="263" t="s">
        <v>21</v>
      </c>
      <c r="P103" s="263" t="s">
        <v>4</v>
      </c>
      <c r="Q103" s="263" t="s">
        <v>268</v>
      </c>
      <c r="R103" s="297" t="s">
        <v>9</v>
      </c>
      <c r="S103" s="298"/>
      <c r="T103" s="263" t="s">
        <v>269</v>
      </c>
      <c r="U103" s="263" t="s">
        <v>270</v>
      </c>
      <c r="V103" s="263" t="s">
        <v>271</v>
      </c>
      <c r="W103" s="263" t="s">
        <v>53</v>
      </c>
    </row>
    <row r="104" spans="1:23" s="2" customFormat="1" ht="30" customHeight="1" x14ac:dyDescent="0.25">
      <c r="A104" s="299" t="s">
        <v>272</v>
      </c>
      <c r="B104" s="300"/>
      <c r="C104" s="300"/>
      <c r="D104" s="300"/>
      <c r="E104" s="300"/>
      <c r="F104" s="300"/>
      <c r="G104" s="300"/>
      <c r="H104" s="300"/>
      <c r="I104" s="300"/>
      <c r="J104" s="300"/>
      <c r="K104" s="300"/>
      <c r="L104" s="300"/>
      <c r="M104" s="300"/>
      <c r="N104" s="300"/>
      <c r="O104" s="300"/>
      <c r="P104" s="300"/>
      <c r="Q104" s="300"/>
      <c r="R104" s="300"/>
      <c r="S104" s="300"/>
      <c r="T104" s="300"/>
      <c r="U104" s="300"/>
      <c r="V104" s="300"/>
      <c r="W104" s="300"/>
    </row>
    <row r="105" spans="1:23" s="2" customFormat="1" ht="72" customHeight="1" x14ac:dyDescent="0.2">
      <c r="A105" s="258">
        <v>1</v>
      </c>
      <c r="B105" s="205"/>
      <c r="C105" s="285" t="s">
        <v>273</v>
      </c>
      <c r="D105" s="286"/>
      <c r="E105" s="287"/>
      <c r="F105" s="259"/>
      <c r="G105" s="261" t="str">
        <f>IF(F105="low",1,IF(F105="medium",2,IF(F105="high",3,IF(F105="extreme",4,""))))</f>
        <v/>
      </c>
      <c r="H105" s="301" t="s">
        <v>274</v>
      </c>
      <c r="I105" s="302"/>
      <c r="J105" s="256"/>
      <c r="K105" s="303" t="s">
        <v>275</v>
      </c>
      <c r="L105" s="304"/>
      <c r="M105" s="114" t="str">
        <f>IF(O105=1,"Low",IF(O105=2,"Medium",IF(O105=3,"High",IF(O105=4,"Extreme",""))))</f>
        <v/>
      </c>
      <c r="N105" s="114"/>
      <c r="O105" s="261" t="str">
        <f>IF(G105="","",IF(J105="Yes",IF(OR(G105=4,G105=3),2,1),G105))</f>
        <v/>
      </c>
      <c r="P105" s="305" t="s">
        <v>10</v>
      </c>
      <c r="Q105" s="306"/>
      <c r="R105" s="307"/>
      <c r="S105" s="308"/>
      <c r="T105" s="259"/>
      <c r="U105" s="183"/>
      <c r="V105" s="183"/>
      <c r="W105" s="259"/>
    </row>
    <row r="106" spans="1:23" s="2" customFormat="1" ht="72" customHeight="1" x14ac:dyDescent="0.25">
      <c r="A106" s="73">
        <v>2</v>
      </c>
      <c r="B106" s="205"/>
      <c r="C106" s="285" t="s">
        <v>273</v>
      </c>
      <c r="D106" s="286"/>
      <c r="E106" s="287"/>
      <c r="F106" s="1"/>
      <c r="G106" s="81" t="str">
        <f>IF(F106="low",1,IF(F106="medium",2,IF(F106="high",3,IF(F106="extreme",4,""))))</f>
        <v/>
      </c>
      <c r="H106" s="285" t="s">
        <v>274</v>
      </c>
      <c r="I106" s="287"/>
      <c r="J106" s="70"/>
      <c r="K106" s="285" t="s">
        <v>276</v>
      </c>
      <c r="L106" s="287"/>
      <c r="M106" s="114" t="str">
        <f t="shared" ref="M106:M108" si="17">IF(O106=1,"Low",IF(O106=2,"Medium",IF(O106=3,"High",IF(O106=4,"Extreme",""))))</f>
        <v/>
      </c>
      <c r="N106" s="114"/>
      <c r="O106" s="261" t="str">
        <f t="shared" ref="O106:O108" si="18">IF(G106="","",IF(J106="Yes",IF(OR(G106=4,G106=3),2,1),G106))</f>
        <v/>
      </c>
      <c r="P106" s="285" t="s">
        <v>10</v>
      </c>
      <c r="Q106" s="287"/>
      <c r="R106" s="288"/>
      <c r="S106" s="289"/>
      <c r="T106" s="1"/>
      <c r="U106" s="76"/>
      <c r="V106" s="76"/>
      <c r="W106" s="259"/>
    </row>
    <row r="107" spans="1:23" s="2" customFormat="1" x14ac:dyDescent="0.25">
      <c r="A107" s="260"/>
      <c r="B107" s="205"/>
      <c r="C107" s="285"/>
      <c r="D107" s="286"/>
      <c r="E107" s="287"/>
      <c r="F107" s="68"/>
      <c r="G107" s="82" t="str">
        <f>IF(F107="low",1,IF(F107="medium",2,IF(F107="high",3,IF(F107="extreme",4,""))))</f>
        <v/>
      </c>
      <c r="H107" s="285"/>
      <c r="I107" s="287"/>
      <c r="J107" s="260"/>
      <c r="K107" s="285"/>
      <c r="L107" s="287"/>
      <c r="M107" s="114" t="str">
        <f t="shared" si="17"/>
        <v/>
      </c>
      <c r="N107" s="114"/>
      <c r="O107" s="261" t="str">
        <f t="shared" si="18"/>
        <v/>
      </c>
      <c r="P107" s="285"/>
      <c r="Q107" s="287"/>
      <c r="R107" s="288"/>
      <c r="S107" s="289"/>
      <c r="T107" s="69"/>
      <c r="U107" s="77"/>
      <c r="V107" s="77"/>
      <c r="W107" s="256"/>
    </row>
    <row r="108" spans="1:23" s="2" customFormat="1" x14ac:dyDescent="0.25">
      <c r="A108" s="260"/>
      <c r="B108" s="205"/>
      <c r="C108" s="292"/>
      <c r="D108" s="293"/>
      <c r="E108" s="294"/>
      <c r="F108" s="68"/>
      <c r="G108" s="82" t="str">
        <f>IF(F108="low",1,IF(F108="medium",2,IF(F108="high",3,IF(F108="extreme",4,""))))</f>
        <v/>
      </c>
      <c r="H108" s="285"/>
      <c r="I108" s="287"/>
      <c r="J108" s="260"/>
      <c r="K108" s="285"/>
      <c r="L108" s="287"/>
      <c r="M108" s="114" t="str">
        <f t="shared" si="17"/>
        <v/>
      </c>
      <c r="N108" s="114"/>
      <c r="O108" s="261" t="str">
        <f t="shared" si="18"/>
        <v/>
      </c>
      <c r="P108" s="285"/>
      <c r="Q108" s="287"/>
      <c r="R108" s="295"/>
      <c r="S108" s="296"/>
      <c r="T108" s="69"/>
      <c r="U108" s="77"/>
      <c r="V108" s="77"/>
      <c r="W108" s="256"/>
    </row>
    <row r="109" spans="1:23" s="2" customFormat="1" ht="30" customHeight="1" x14ac:dyDescent="0.25">
      <c r="A109" s="290" t="s">
        <v>277</v>
      </c>
      <c r="B109" s="291"/>
      <c r="C109" s="291"/>
      <c r="D109" s="291"/>
      <c r="E109" s="291"/>
      <c r="F109" s="291"/>
      <c r="G109" s="291"/>
      <c r="H109" s="291"/>
      <c r="I109" s="291"/>
      <c r="J109" s="291"/>
      <c r="K109" s="291"/>
      <c r="L109" s="291"/>
      <c r="M109" s="291"/>
      <c r="N109" s="291"/>
      <c r="O109" s="291"/>
      <c r="P109" s="291"/>
      <c r="Q109" s="291"/>
      <c r="R109" s="291"/>
      <c r="S109" s="291"/>
      <c r="T109" s="291"/>
      <c r="U109" s="291"/>
      <c r="V109" s="291"/>
      <c r="W109" s="291"/>
    </row>
    <row r="110" spans="1:23" s="2" customFormat="1" ht="48" customHeight="1" x14ac:dyDescent="0.25">
      <c r="A110" s="255"/>
      <c r="B110" s="258" t="s">
        <v>10</v>
      </c>
      <c r="C110" s="70"/>
      <c r="D110" s="268"/>
      <c r="E110" s="274"/>
      <c r="F110" s="259" t="str">
        <f>IF(NOT(ISBLANK($C110)),VLOOKUP($C110,$BR$14:$BS$31,2,FALSE),"")</f>
        <v/>
      </c>
      <c r="G110" s="261" t="str">
        <f>IF(F110="low",1,IF(F110="medium",2,IF(F110="high",3,IF(F110="extreme",4,""))))</f>
        <v/>
      </c>
      <c r="H110" s="277" t="s">
        <v>278</v>
      </c>
      <c r="I110" s="278"/>
      <c r="J110" s="70"/>
      <c r="K110" s="279" t="s">
        <v>279</v>
      </c>
      <c r="L110" s="280"/>
      <c r="M110" s="262"/>
      <c r="N110" s="128"/>
      <c r="O110" s="261" t="str">
        <f>IF(M110="low",1,IF(M110="medium",2,IF(M110="high",3,IF(M110="extreme",4,""))))</f>
        <v/>
      </c>
      <c r="P110" s="281" t="s">
        <v>10</v>
      </c>
      <c r="Q110" s="282"/>
      <c r="R110" s="283"/>
      <c r="S110" s="284"/>
      <c r="T110" s="70"/>
      <c r="U110" s="75"/>
      <c r="V110" s="75"/>
      <c r="W110" s="256"/>
    </row>
    <row r="111" spans="1:23" s="2" customFormat="1" ht="48" customHeight="1" x14ac:dyDescent="0.25">
      <c r="A111" s="275" t="s">
        <v>280</v>
      </c>
      <c r="B111" s="276"/>
      <c r="C111" s="276"/>
      <c r="D111" s="276"/>
      <c r="E111" s="276"/>
      <c r="F111" s="276"/>
      <c r="G111" s="276"/>
      <c r="H111" s="276"/>
      <c r="I111" s="276"/>
      <c r="J111" s="276"/>
      <c r="K111" s="276"/>
      <c r="L111" s="276"/>
      <c r="M111" s="276"/>
      <c r="N111" s="276"/>
      <c r="O111" s="276"/>
      <c r="P111" s="276"/>
      <c r="Q111" s="276"/>
      <c r="R111" s="276"/>
      <c r="S111" s="276"/>
      <c r="T111" s="276"/>
      <c r="U111" s="276"/>
      <c r="V111" s="276"/>
      <c r="W111" s="276"/>
    </row>
    <row r="112" spans="1:23" s="2" customFormat="1" x14ac:dyDescent="0.2">
      <c r="A112" s="72"/>
      <c r="B112" s="72"/>
      <c r="C112" s="71"/>
      <c r="D112" s="268"/>
      <c r="E112" s="269"/>
      <c r="F112" s="68"/>
      <c r="G112" s="70" t="str">
        <f t="shared" ref="G112:G117" si="19">IF(F112="low",1,IF(F112="medium",2,IF(F112="high",3,IF(F112="extreme",4,""))))</f>
        <v/>
      </c>
      <c r="H112" s="270"/>
      <c r="I112" s="271"/>
      <c r="J112" s="70"/>
      <c r="K112" s="70"/>
      <c r="L112" s="70"/>
      <c r="M112" s="116" t="str">
        <f t="shared" ref="M112:M117" si="20">IF(NOT(ISBLANK($K112)),IF(NOT(ISBLANK($L112)),VLOOKUP($K112,$BE$1:$BJ$7,MATCH($L112,$BE$7:$BJ$7,0),FALSE),""),"")</f>
        <v/>
      </c>
      <c r="N112" s="116"/>
      <c r="O112" s="70" t="str">
        <f>IF(M112="low",1,IF(M112="medium",2,IF(M112="high",3,IF(M112="extreme",4,""))))</f>
        <v/>
      </c>
      <c r="P112" s="74"/>
      <c r="Q112" s="71"/>
      <c r="R112" s="272"/>
      <c r="S112" s="273"/>
      <c r="T112" s="70"/>
      <c r="U112" s="74"/>
      <c r="V112" s="74"/>
      <c r="W112" s="256"/>
    </row>
    <row r="113" spans="1:23" s="2" customFormat="1" x14ac:dyDescent="0.2">
      <c r="A113" s="72"/>
      <c r="B113" s="72"/>
      <c r="C113" s="71"/>
      <c r="D113" s="268"/>
      <c r="E113" s="269"/>
      <c r="F113" s="68"/>
      <c r="G113" s="70" t="str">
        <f t="shared" si="19"/>
        <v/>
      </c>
      <c r="H113" s="270"/>
      <c r="I113" s="271"/>
      <c r="J113" s="70"/>
      <c r="K113" s="70"/>
      <c r="L113" s="70"/>
      <c r="M113" s="116" t="str">
        <f t="shared" si="20"/>
        <v/>
      </c>
      <c r="N113" s="116"/>
      <c r="O113" s="70" t="str">
        <f t="shared" ref="O113:O117" si="21">IF(M113="low",1,IF(M113="medium",2,IF(M113="high",3,IF(M113="extreme",4,""))))</f>
        <v/>
      </c>
      <c r="P113" s="74"/>
      <c r="Q113" s="71"/>
      <c r="R113" s="272"/>
      <c r="S113" s="273"/>
      <c r="T113" s="70"/>
      <c r="U113" s="74"/>
      <c r="V113" s="74"/>
      <c r="W113" s="256"/>
    </row>
    <row r="114" spans="1:23" s="2" customFormat="1" x14ac:dyDescent="0.2">
      <c r="A114" s="72"/>
      <c r="B114" s="72"/>
      <c r="C114" s="71"/>
      <c r="D114" s="268"/>
      <c r="E114" s="269"/>
      <c r="F114" s="68"/>
      <c r="G114" s="70" t="str">
        <f t="shared" si="19"/>
        <v/>
      </c>
      <c r="H114" s="270"/>
      <c r="I114" s="271"/>
      <c r="J114" s="70"/>
      <c r="K114" s="70"/>
      <c r="L114" s="70"/>
      <c r="M114" s="116" t="str">
        <f t="shared" si="20"/>
        <v/>
      </c>
      <c r="N114" s="116"/>
      <c r="O114" s="70" t="str">
        <f t="shared" si="21"/>
        <v/>
      </c>
      <c r="P114" s="74"/>
      <c r="Q114" s="71"/>
      <c r="R114" s="272"/>
      <c r="S114" s="273"/>
      <c r="T114" s="70"/>
      <c r="U114" s="74"/>
      <c r="V114" s="74"/>
      <c r="W114" s="256"/>
    </row>
    <row r="115" spans="1:23" s="2" customFormat="1" x14ac:dyDescent="0.2">
      <c r="A115" s="72"/>
      <c r="B115" s="72"/>
      <c r="C115" s="71"/>
      <c r="D115" s="268"/>
      <c r="E115" s="269"/>
      <c r="F115" s="68"/>
      <c r="G115" s="70" t="str">
        <f t="shared" si="19"/>
        <v/>
      </c>
      <c r="H115" s="270"/>
      <c r="I115" s="271"/>
      <c r="J115" s="70"/>
      <c r="K115" s="70"/>
      <c r="L115" s="70"/>
      <c r="M115" s="116" t="str">
        <f t="shared" si="20"/>
        <v/>
      </c>
      <c r="N115" s="116"/>
      <c r="O115" s="70" t="str">
        <f t="shared" si="21"/>
        <v/>
      </c>
      <c r="P115" s="74"/>
      <c r="Q115" s="71"/>
      <c r="R115" s="272"/>
      <c r="S115" s="273"/>
      <c r="T115" s="70"/>
      <c r="U115" s="74"/>
      <c r="V115" s="74"/>
      <c r="W115" s="256"/>
    </row>
    <row r="116" spans="1:23" s="2" customFormat="1" x14ac:dyDescent="0.2">
      <c r="A116" s="72"/>
      <c r="B116" s="72"/>
      <c r="C116" s="71"/>
      <c r="D116" s="268"/>
      <c r="E116" s="269"/>
      <c r="F116" s="68"/>
      <c r="G116" s="70" t="str">
        <f t="shared" si="19"/>
        <v/>
      </c>
      <c r="H116" s="270"/>
      <c r="I116" s="271"/>
      <c r="J116" s="70"/>
      <c r="K116" s="70"/>
      <c r="L116" s="70"/>
      <c r="M116" s="116" t="str">
        <f t="shared" si="20"/>
        <v/>
      </c>
      <c r="N116" s="116"/>
      <c r="O116" s="70" t="str">
        <f t="shared" si="21"/>
        <v/>
      </c>
      <c r="P116" s="74"/>
      <c r="Q116" s="71"/>
      <c r="R116" s="272"/>
      <c r="S116" s="273"/>
      <c r="T116" s="70"/>
      <c r="U116" s="74"/>
      <c r="V116" s="74"/>
      <c r="W116" s="256"/>
    </row>
    <row r="117" spans="1:23" s="2" customFormat="1" x14ac:dyDescent="0.2">
      <c r="A117" s="72"/>
      <c r="B117" s="72"/>
      <c r="C117" s="71"/>
      <c r="D117" s="268"/>
      <c r="E117" s="269"/>
      <c r="F117" s="68"/>
      <c r="G117" s="70" t="str">
        <f t="shared" si="19"/>
        <v/>
      </c>
      <c r="H117" s="270"/>
      <c r="I117" s="271"/>
      <c r="J117" s="70"/>
      <c r="K117" s="70"/>
      <c r="L117" s="70"/>
      <c r="M117" s="116" t="str">
        <f t="shared" si="20"/>
        <v/>
      </c>
      <c r="N117" s="116"/>
      <c r="O117" s="70" t="str">
        <f t="shared" si="21"/>
        <v/>
      </c>
      <c r="P117" s="74"/>
      <c r="Q117" s="71"/>
      <c r="R117" s="272"/>
      <c r="S117" s="273"/>
      <c r="T117" s="70"/>
      <c r="U117" s="74"/>
      <c r="V117" s="74"/>
      <c r="W117" s="256"/>
    </row>
    <row r="118" spans="1:23" s="2" customFormat="1" x14ac:dyDescent="0.25">
      <c r="A118" s="90"/>
      <c r="B118" s="91"/>
      <c r="C118" s="92"/>
      <c r="D118" s="93"/>
      <c r="E118" s="93"/>
      <c r="F118" s="93"/>
      <c r="G118" s="94"/>
      <c r="H118" s="95"/>
      <c r="I118" s="95"/>
      <c r="J118" s="92"/>
      <c r="K118" s="92"/>
      <c r="L118" s="92"/>
      <c r="M118" s="96"/>
      <c r="N118" s="96"/>
      <c r="O118" s="97"/>
      <c r="P118" s="92"/>
      <c r="Q118" s="92"/>
      <c r="R118" s="92"/>
      <c r="S118" s="92"/>
      <c r="T118" s="92"/>
      <c r="U118" s="92"/>
      <c r="V118" s="92"/>
      <c r="W118" s="97"/>
    </row>
    <row r="119" spans="1:23" s="2" customFormat="1" ht="24.95" customHeight="1" x14ac:dyDescent="0.35">
      <c r="A119" s="309" t="s">
        <v>30</v>
      </c>
      <c r="B119" s="310"/>
      <c r="C119" s="310"/>
      <c r="D119" s="310"/>
      <c r="E119" s="310"/>
      <c r="F119" s="310"/>
      <c r="G119" s="310"/>
      <c r="H119" s="310"/>
      <c r="I119" s="310"/>
      <c r="J119" s="310"/>
      <c r="K119" s="310"/>
      <c r="L119" s="310"/>
      <c r="M119" s="310"/>
      <c r="N119" s="310"/>
      <c r="O119" s="310"/>
      <c r="P119" s="310"/>
      <c r="Q119" s="310"/>
      <c r="R119" s="310"/>
      <c r="S119" s="310"/>
      <c r="T119" s="310"/>
      <c r="U119" s="310"/>
      <c r="V119" s="310"/>
      <c r="W119" s="310"/>
    </row>
    <row r="120" spans="1:23" s="2" customFormat="1" ht="15.75" thickBot="1" x14ac:dyDescent="0.3">
      <c r="A120" s="311"/>
      <c r="B120" s="311"/>
      <c r="C120" s="311"/>
      <c r="D120" s="311"/>
      <c r="E120" s="311"/>
      <c r="F120" s="311"/>
      <c r="G120" s="311"/>
      <c r="H120" s="311"/>
      <c r="I120" s="311"/>
      <c r="J120" s="311"/>
      <c r="K120" s="311"/>
      <c r="L120" s="311"/>
      <c r="M120" s="311"/>
      <c r="N120" s="311"/>
      <c r="O120" s="311"/>
      <c r="P120" s="311"/>
      <c r="Q120" s="311"/>
      <c r="R120" s="311"/>
      <c r="S120" s="311"/>
      <c r="T120" s="311"/>
      <c r="U120" s="311"/>
      <c r="V120" s="311"/>
      <c r="W120" s="311"/>
    </row>
    <row r="121" spans="1:23" s="2" customFormat="1" ht="19.5" thickBot="1" x14ac:dyDescent="0.3">
      <c r="A121" s="241" t="s">
        <v>60</v>
      </c>
      <c r="C121" s="312"/>
      <c r="D121" s="313"/>
      <c r="E121" s="313"/>
      <c r="F121" s="314"/>
      <c r="G121" s="79"/>
      <c r="H121" s="6"/>
      <c r="I121" s="6"/>
      <c r="L121" s="60" t="s">
        <v>58</v>
      </c>
      <c r="M121" s="67"/>
      <c r="N121" s="127"/>
      <c r="O121" s="8"/>
      <c r="P121" s="11"/>
      <c r="Q121" s="11"/>
      <c r="R121" s="11"/>
      <c r="S121" s="11"/>
      <c r="T121" s="11"/>
      <c r="U121" s="11"/>
      <c r="V121" s="248" t="s">
        <v>83</v>
      </c>
      <c r="W121" s="18">
        <f>COUNTIF(W126:W140,"Incident")</f>
        <v>0</v>
      </c>
    </row>
    <row r="122" spans="1:23" s="2" customFormat="1" ht="12.75" thickBot="1" x14ac:dyDescent="0.25">
      <c r="A122" s="13"/>
      <c r="B122" s="15"/>
      <c r="C122" s="13"/>
      <c r="D122" s="28"/>
      <c r="E122" s="28"/>
      <c r="F122" s="28"/>
      <c r="G122" s="89"/>
      <c r="H122" s="28"/>
      <c r="I122" s="28"/>
      <c r="J122" s="5"/>
      <c r="K122" s="5"/>
      <c r="L122" s="16"/>
      <c r="M122" s="14"/>
      <c r="N122" s="14"/>
      <c r="O122" s="14"/>
      <c r="P122" s="5"/>
      <c r="Q122" s="5"/>
      <c r="R122" s="5"/>
      <c r="S122" s="5"/>
      <c r="T122" s="5"/>
      <c r="U122" s="5"/>
      <c r="V122" s="5"/>
      <c r="W122" s="64"/>
    </row>
    <row r="123" spans="1:23" s="2" customFormat="1" ht="19.5" thickBot="1" x14ac:dyDescent="0.35">
      <c r="A123" s="10"/>
      <c r="B123" s="53"/>
      <c r="C123" s="55"/>
      <c r="D123" s="315" t="s">
        <v>40</v>
      </c>
      <c r="E123" s="316"/>
      <c r="F123" s="63" t="str">
        <f>IF(G123=1,"Low",IF(G123=2,"Medium",IF(G123=3,"High",IF(G123=4,"Extreme",""))))</f>
        <v/>
      </c>
      <c r="G123" s="27">
        <f>MAX(MAX(G128:G131),G133,MAX(G135:G140))</f>
        <v>0</v>
      </c>
      <c r="H123" s="29"/>
      <c r="I123" s="29"/>
      <c r="J123" s="11"/>
      <c r="K123" s="11"/>
      <c r="L123" s="248" t="s">
        <v>41</v>
      </c>
      <c r="M123" s="18" t="str">
        <f>IF(O123=1,"Low",IF(O123=2,"Medium",IF(O123=3,"High",IF(O123=4,"Extreme",""))))</f>
        <v/>
      </c>
      <c r="N123" s="27"/>
      <c r="O123" s="86">
        <f>MAX(MAX(O128:O131),O133,MAX(O135:O140))</f>
        <v>0</v>
      </c>
      <c r="P123" s="11"/>
      <c r="Q123" s="11"/>
      <c r="R123" s="11"/>
      <c r="S123" s="11"/>
      <c r="T123" s="11"/>
      <c r="U123" s="11"/>
      <c r="V123" s="248" t="s">
        <v>42</v>
      </c>
      <c r="W123" s="18">
        <f>COUNTIF(W128:W131,"Open")+COUNTIF(W133:W133,"Open")+COUNTIF(W135:W140,"Open")</f>
        <v>0</v>
      </c>
    </row>
    <row r="124" spans="1:23" s="2" customFormat="1" ht="12.75" thickBot="1" x14ac:dyDescent="0.3">
      <c r="A124" s="3"/>
      <c r="B124" s="4"/>
      <c r="D124" s="5"/>
      <c r="E124" s="5"/>
      <c r="F124" s="64"/>
      <c r="G124" s="26"/>
      <c r="H124" s="6"/>
      <c r="I124" s="6"/>
      <c r="M124" s="65"/>
      <c r="N124" s="17"/>
      <c r="O124" s="8"/>
      <c r="W124" s="66"/>
    </row>
    <row r="125" spans="1:23" s="2" customFormat="1" ht="15.75" thickBot="1" x14ac:dyDescent="0.3">
      <c r="A125" s="317" t="s">
        <v>0</v>
      </c>
      <c r="B125" s="318"/>
      <c r="C125" s="318"/>
      <c r="D125" s="318"/>
      <c r="E125" s="318"/>
      <c r="F125" s="318"/>
      <c r="G125" s="318"/>
      <c r="H125" s="317" t="s">
        <v>1</v>
      </c>
      <c r="I125" s="318"/>
      <c r="J125" s="319"/>
      <c r="K125" s="317" t="s">
        <v>12</v>
      </c>
      <c r="L125" s="318"/>
      <c r="M125" s="318"/>
      <c r="N125" s="318"/>
      <c r="O125" s="318"/>
      <c r="P125" s="320"/>
      <c r="Q125" s="321"/>
      <c r="R125" s="317" t="s">
        <v>2</v>
      </c>
      <c r="S125" s="318"/>
      <c r="T125" s="318"/>
      <c r="U125" s="318"/>
      <c r="V125" s="318"/>
      <c r="W125" s="322"/>
    </row>
    <row r="126" spans="1:23" s="2" customFormat="1" ht="72" customHeight="1" x14ac:dyDescent="0.25">
      <c r="A126" s="62" t="s">
        <v>57</v>
      </c>
      <c r="B126" s="263" t="s">
        <v>36</v>
      </c>
      <c r="C126" s="263" t="s">
        <v>24</v>
      </c>
      <c r="D126" s="297" t="s">
        <v>3</v>
      </c>
      <c r="E126" s="298"/>
      <c r="F126" s="297" t="s">
        <v>25</v>
      </c>
      <c r="G126" s="298"/>
      <c r="H126" s="297" t="s">
        <v>55</v>
      </c>
      <c r="I126" s="298"/>
      <c r="J126" s="263" t="s">
        <v>54</v>
      </c>
      <c r="K126" s="263" t="s">
        <v>51</v>
      </c>
      <c r="L126" s="263" t="s">
        <v>52</v>
      </c>
      <c r="M126" s="263" t="s">
        <v>56</v>
      </c>
      <c r="N126" s="263"/>
      <c r="O126" s="263" t="s">
        <v>21</v>
      </c>
      <c r="P126" s="263" t="s">
        <v>4</v>
      </c>
      <c r="Q126" s="263" t="s">
        <v>8</v>
      </c>
      <c r="R126" s="297" t="s">
        <v>9</v>
      </c>
      <c r="S126" s="298"/>
      <c r="T126" s="263" t="s">
        <v>269</v>
      </c>
      <c r="U126" s="263" t="s">
        <v>270</v>
      </c>
      <c r="V126" s="263" t="s">
        <v>271</v>
      </c>
      <c r="W126" s="263" t="s">
        <v>53</v>
      </c>
    </row>
    <row r="127" spans="1:23" s="2" customFormat="1" ht="30" customHeight="1" x14ac:dyDescent="0.25">
      <c r="A127" s="299" t="s">
        <v>272</v>
      </c>
      <c r="B127" s="300"/>
      <c r="C127" s="300"/>
      <c r="D127" s="300"/>
      <c r="E127" s="300"/>
      <c r="F127" s="300"/>
      <c r="G127" s="300"/>
      <c r="H127" s="300"/>
      <c r="I127" s="300"/>
      <c r="J127" s="300"/>
      <c r="K127" s="300"/>
      <c r="L127" s="300"/>
      <c r="M127" s="300"/>
      <c r="N127" s="300"/>
      <c r="O127" s="300"/>
      <c r="P127" s="300"/>
      <c r="Q127" s="300"/>
      <c r="R127" s="300"/>
      <c r="S127" s="300"/>
      <c r="T127" s="300"/>
      <c r="U127" s="300"/>
      <c r="V127" s="300"/>
      <c r="W127" s="300"/>
    </row>
    <row r="128" spans="1:23" s="2" customFormat="1" ht="72" customHeight="1" x14ac:dyDescent="0.2">
      <c r="A128" s="258">
        <v>1</v>
      </c>
      <c r="B128" s="205"/>
      <c r="C128" s="285" t="s">
        <v>273</v>
      </c>
      <c r="D128" s="286"/>
      <c r="E128" s="287"/>
      <c r="F128" s="259"/>
      <c r="G128" s="261" t="str">
        <f>IF(F128="low",1,IF(F128="medium",2,IF(F128="high",3,IF(F128="extreme",4,""))))</f>
        <v/>
      </c>
      <c r="H128" s="301" t="s">
        <v>274</v>
      </c>
      <c r="I128" s="302"/>
      <c r="J128" s="256"/>
      <c r="K128" s="303" t="s">
        <v>275</v>
      </c>
      <c r="L128" s="304"/>
      <c r="M128" s="114" t="str">
        <f>IF(O128=1,"Low",IF(O128=2,"Medium",IF(O128=3,"High",IF(O128=4,"Extreme",""))))</f>
        <v/>
      </c>
      <c r="N128" s="114"/>
      <c r="O128" s="261" t="str">
        <f>IF(G128="","",IF(J128="Yes",IF(OR(G128=4,G128=3),2,1),G128))</f>
        <v/>
      </c>
      <c r="P128" s="305" t="s">
        <v>10</v>
      </c>
      <c r="Q128" s="306"/>
      <c r="R128" s="307"/>
      <c r="S128" s="308"/>
      <c r="T128" s="259"/>
      <c r="U128" s="183"/>
      <c r="V128" s="183"/>
      <c r="W128" s="259"/>
    </row>
    <row r="129" spans="1:23" s="2" customFormat="1" ht="72" customHeight="1" x14ac:dyDescent="0.25">
      <c r="A129" s="73">
        <v>2</v>
      </c>
      <c r="B129" s="205"/>
      <c r="C129" s="285" t="s">
        <v>273</v>
      </c>
      <c r="D129" s="286"/>
      <c r="E129" s="287"/>
      <c r="F129" s="1"/>
      <c r="G129" s="81" t="str">
        <f>IF(F129="low",1,IF(F129="medium",2,IF(F129="high",3,IF(F129="extreme",4,""))))</f>
        <v/>
      </c>
      <c r="H129" s="285" t="s">
        <v>274</v>
      </c>
      <c r="I129" s="287"/>
      <c r="J129" s="70"/>
      <c r="K129" s="285" t="s">
        <v>276</v>
      </c>
      <c r="L129" s="287"/>
      <c r="M129" s="114" t="str">
        <f t="shared" ref="M129:M131" si="22">IF(O129=1,"Low",IF(O129=2,"Medium",IF(O129=3,"High",IF(O129=4,"Extreme",""))))</f>
        <v/>
      </c>
      <c r="N129" s="114"/>
      <c r="O129" s="261" t="str">
        <f t="shared" ref="O129:O131" si="23">IF(G129="","",IF(J129="Yes",IF(OR(G129=4,G129=3),2,1),G129))</f>
        <v/>
      </c>
      <c r="P129" s="285" t="s">
        <v>10</v>
      </c>
      <c r="Q129" s="287"/>
      <c r="R129" s="288"/>
      <c r="S129" s="289"/>
      <c r="T129" s="1"/>
      <c r="U129" s="76"/>
      <c r="V129" s="76"/>
      <c r="W129" s="259"/>
    </row>
    <row r="130" spans="1:23" s="2" customFormat="1" x14ac:dyDescent="0.25">
      <c r="A130" s="260"/>
      <c r="B130" s="205"/>
      <c r="C130" s="285"/>
      <c r="D130" s="286"/>
      <c r="E130" s="287"/>
      <c r="F130" s="68"/>
      <c r="G130" s="82" t="str">
        <f>IF(F130="low",1,IF(F130="medium",2,IF(F130="high",3,IF(F130="extreme",4,""))))</f>
        <v/>
      </c>
      <c r="H130" s="285"/>
      <c r="I130" s="287"/>
      <c r="J130" s="260"/>
      <c r="K130" s="285"/>
      <c r="L130" s="287"/>
      <c r="M130" s="114" t="str">
        <f t="shared" si="22"/>
        <v/>
      </c>
      <c r="N130" s="114"/>
      <c r="O130" s="261" t="str">
        <f t="shared" si="23"/>
        <v/>
      </c>
      <c r="P130" s="285"/>
      <c r="Q130" s="287"/>
      <c r="R130" s="288"/>
      <c r="S130" s="289"/>
      <c r="T130" s="69"/>
      <c r="U130" s="77"/>
      <c r="V130" s="77"/>
      <c r="W130" s="256"/>
    </row>
    <row r="131" spans="1:23" s="2" customFormat="1" x14ac:dyDescent="0.25">
      <c r="A131" s="260"/>
      <c r="B131" s="205"/>
      <c r="C131" s="292"/>
      <c r="D131" s="293"/>
      <c r="E131" s="294"/>
      <c r="F131" s="68"/>
      <c r="G131" s="82" t="str">
        <f>IF(F131="low",1,IF(F131="medium",2,IF(F131="high",3,IF(F131="extreme",4,""))))</f>
        <v/>
      </c>
      <c r="H131" s="285"/>
      <c r="I131" s="287"/>
      <c r="J131" s="260"/>
      <c r="K131" s="285"/>
      <c r="L131" s="287"/>
      <c r="M131" s="114" t="str">
        <f t="shared" si="22"/>
        <v/>
      </c>
      <c r="N131" s="114"/>
      <c r="O131" s="261" t="str">
        <f t="shared" si="23"/>
        <v/>
      </c>
      <c r="P131" s="285"/>
      <c r="Q131" s="287"/>
      <c r="R131" s="295"/>
      <c r="S131" s="296"/>
      <c r="T131" s="69"/>
      <c r="U131" s="77"/>
      <c r="V131" s="77"/>
      <c r="W131" s="256"/>
    </row>
    <row r="132" spans="1:23" s="2" customFormat="1" ht="30" customHeight="1" x14ac:dyDescent="0.25">
      <c r="A132" s="290" t="s">
        <v>277</v>
      </c>
      <c r="B132" s="291"/>
      <c r="C132" s="291"/>
      <c r="D132" s="291"/>
      <c r="E132" s="291"/>
      <c r="F132" s="291"/>
      <c r="G132" s="291"/>
      <c r="H132" s="291"/>
      <c r="I132" s="291"/>
      <c r="J132" s="291"/>
      <c r="K132" s="291"/>
      <c r="L132" s="291"/>
      <c r="M132" s="291"/>
      <c r="N132" s="291"/>
      <c r="O132" s="291"/>
      <c r="P132" s="291"/>
      <c r="Q132" s="291"/>
      <c r="R132" s="291"/>
      <c r="S132" s="291"/>
      <c r="T132" s="291"/>
      <c r="U132" s="291"/>
      <c r="V132" s="291"/>
      <c r="W132" s="291"/>
    </row>
    <row r="133" spans="1:23" s="2" customFormat="1" ht="48" customHeight="1" x14ac:dyDescent="0.25">
      <c r="A133" s="255"/>
      <c r="B133" s="258" t="s">
        <v>10</v>
      </c>
      <c r="C133" s="70"/>
      <c r="D133" s="268"/>
      <c r="E133" s="274"/>
      <c r="F133" s="259" t="str">
        <f>IF(NOT(ISBLANK($C133)),VLOOKUP($C133,$BR$14:$BS$31,2,FALSE),"")</f>
        <v/>
      </c>
      <c r="G133" s="261" t="str">
        <f>IF(F133="low",1,IF(F133="medium",2,IF(F133="high",3,IF(F133="extreme",4,""))))</f>
        <v/>
      </c>
      <c r="H133" s="277" t="s">
        <v>278</v>
      </c>
      <c r="I133" s="278"/>
      <c r="J133" s="70"/>
      <c r="K133" s="279" t="s">
        <v>279</v>
      </c>
      <c r="L133" s="280"/>
      <c r="M133" s="262"/>
      <c r="N133" s="128"/>
      <c r="O133" s="261" t="str">
        <f>IF(M133="low",1,IF(M133="medium",2,IF(M133="high",3,IF(M133="extreme",4,""))))</f>
        <v/>
      </c>
      <c r="P133" s="281" t="s">
        <v>10</v>
      </c>
      <c r="Q133" s="282"/>
      <c r="R133" s="283"/>
      <c r="S133" s="284"/>
      <c r="T133" s="70"/>
      <c r="U133" s="75"/>
      <c r="V133" s="75"/>
      <c r="W133" s="256"/>
    </row>
    <row r="134" spans="1:23" s="2" customFormat="1" ht="48" customHeight="1" x14ac:dyDescent="0.25">
      <c r="A134" s="275" t="s">
        <v>280</v>
      </c>
      <c r="B134" s="276"/>
      <c r="C134" s="276"/>
      <c r="D134" s="276"/>
      <c r="E134" s="276"/>
      <c r="F134" s="276"/>
      <c r="G134" s="276"/>
      <c r="H134" s="276"/>
      <c r="I134" s="276"/>
      <c r="J134" s="276"/>
      <c r="K134" s="276"/>
      <c r="L134" s="276"/>
      <c r="M134" s="276"/>
      <c r="N134" s="276"/>
      <c r="O134" s="276"/>
      <c r="P134" s="276"/>
      <c r="Q134" s="276"/>
      <c r="R134" s="276"/>
      <c r="S134" s="276"/>
      <c r="T134" s="276"/>
      <c r="U134" s="276"/>
      <c r="V134" s="276"/>
      <c r="W134" s="276"/>
    </row>
    <row r="135" spans="1:23" s="2" customFormat="1" x14ac:dyDescent="0.2">
      <c r="A135" s="72"/>
      <c r="B135" s="72"/>
      <c r="C135" s="71"/>
      <c r="D135" s="268"/>
      <c r="E135" s="269"/>
      <c r="F135" s="68"/>
      <c r="G135" s="70" t="str">
        <f t="shared" ref="G135:G140" si="24">IF(F135="low",1,IF(F135="medium",2,IF(F135="high",3,IF(F135="extreme",4,""))))</f>
        <v/>
      </c>
      <c r="H135" s="270"/>
      <c r="I135" s="271"/>
      <c r="J135" s="70"/>
      <c r="K135" s="70"/>
      <c r="L135" s="70"/>
      <c r="M135" s="116" t="str">
        <f t="shared" ref="M135:M140" si="25">IF(NOT(ISBLANK($K135)),IF(NOT(ISBLANK($L135)),VLOOKUP($K135,$BE$1:$BJ$7,MATCH($L135,$BE$7:$BJ$7,0),FALSE),""),"")</f>
        <v/>
      </c>
      <c r="N135" s="116"/>
      <c r="O135" s="70" t="str">
        <f>IF(M135="low",1,IF(M135="medium",2,IF(M135="high",3,IF(M135="extreme",4,""))))</f>
        <v/>
      </c>
      <c r="P135" s="74"/>
      <c r="Q135" s="71"/>
      <c r="R135" s="272"/>
      <c r="S135" s="273"/>
      <c r="T135" s="70"/>
      <c r="U135" s="74"/>
      <c r="V135" s="74"/>
      <c r="W135" s="256"/>
    </row>
    <row r="136" spans="1:23" s="2" customFormat="1" x14ac:dyDescent="0.2">
      <c r="A136" s="72"/>
      <c r="B136" s="72"/>
      <c r="C136" s="71"/>
      <c r="D136" s="268"/>
      <c r="E136" s="269"/>
      <c r="F136" s="68"/>
      <c r="G136" s="70" t="str">
        <f t="shared" si="24"/>
        <v/>
      </c>
      <c r="H136" s="270"/>
      <c r="I136" s="271"/>
      <c r="J136" s="70"/>
      <c r="K136" s="70"/>
      <c r="L136" s="70"/>
      <c r="M136" s="116" t="str">
        <f t="shared" si="25"/>
        <v/>
      </c>
      <c r="N136" s="116"/>
      <c r="O136" s="70" t="str">
        <f t="shared" ref="O136:O140" si="26">IF(M136="low",1,IF(M136="medium",2,IF(M136="high",3,IF(M136="extreme",4,""))))</f>
        <v/>
      </c>
      <c r="P136" s="74"/>
      <c r="Q136" s="71"/>
      <c r="R136" s="272"/>
      <c r="S136" s="273"/>
      <c r="T136" s="70"/>
      <c r="U136" s="74"/>
      <c r="V136" s="74"/>
      <c r="W136" s="256"/>
    </row>
    <row r="137" spans="1:23" s="2" customFormat="1" x14ac:dyDescent="0.2">
      <c r="A137" s="72"/>
      <c r="B137" s="72"/>
      <c r="C137" s="71"/>
      <c r="D137" s="268"/>
      <c r="E137" s="269"/>
      <c r="F137" s="68"/>
      <c r="G137" s="70" t="str">
        <f t="shared" si="24"/>
        <v/>
      </c>
      <c r="H137" s="270"/>
      <c r="I137" s="271"/>
      <c r="J137" s="70"/>
      <c r="K137" s="70"/>
      <c r="L137" s="70"/>
      <c r="M137" s="116" t="str">
        <f t="shared" si="25"/>
        <v/>
      </c>
      <c r="N137" s="116"/>
      <c r="O137" s="70" t="str">
        <f t="shared" si="26"/>
        <v/>
      </c>
      <c r="P137" s="74"/>
      <c r="Q137" s="71"/>
      <c r="R137" s="272"/>
      <c r="S137" s="273"/>
      <c r="T137" s="70"/>
      <c r="U137" s="74"/>
      <c r="V137" s="74"/>
      <c r="W137" s="256"/>
    </row>
    <row r="138" spans="1:23" s="2" customFormat="1" x14ac:dyDescent="0.2">
      <c r="A138" s="72"/>
      <c r="B138" s="72"/>
      <c r="C138" s="71"/>
      <c r="D138" s="268"/>
      <c r="E138" s="269"/>
      <c r="F138" s="68"/>
      <c r="G138" s="70" t="str">
        <f t="shared" si="24"/>
        <v/>
      </c>
      <c r="H138" s="270"/>
      <c r="I138" s="271"/>
      <c r="J138" s="70"/>
      <c r="K138" s="70"/>
      <c r="L138" s="70"/>
      <c r="M138" s="116" t="str">
        <f t="shared" si="25"/>
        <v/>
      </c>
      <c r="N138" s="116"/>
      <c r="O138" s="70" t="str">
        <f t="shared" si="26"/>
        <v/>
      </c>
      <c r="P138" s="74"/>
      <c r="Q138" s="71"/>
      <c r="R138" s="272"/>
      <c r="S138" s="273"/>
      <c r="T138" s="70"/>
      <c r="U138" s="74"/>
      <c r="V138" s="74"/>
      <c r="W138" s="256"/>
    </row>
    <row r="139" spans="1:23" s="2" customFormat="1" x14ac:dyDescent="0.2">
      <c r="A139" s="72"/>
      <c r="B139" s="72"/>
      <c r="C139" s="71"/>
      <c r="D139" s="268"/>
      <c r="E139" s="269"/>
      <c r="F139" s="68"/>
      <c r="G139" s="70" t="str">
        <f t="shared" si="24"/>
        <v/>
      </c>
      <c r="H139" s="270"/>
      <c r="I139" s="271"/>
      <c r="J139" s="70"/>
      <c r="K139" s="70"/>
      <c r="L139" s="70"/>
      <c r="M139" s="116" t="str">
        <f t="shared" si="25"/>
        <v/>
      </c>
      <c r="N139" s="116"/>
      <c r="O139" s="70" t="str">
        <f t="shared" si="26"/>
        <v/>
      </c>
      <c r="P139" s="74"/>
      <c r="Q139" s="71"/>
      <c r="R139" s="272"/>
      <c r="S139" s="273"/>
      <c r="T139" s="70"/>
      <c r="U139" s="74"/>
      <c r="V139" s="74"/>
      <c r="W139" s="256"/>
    </row>
    <row r="140" spans="1:23" s="2" customFormat="1" x14ac:dyDescent="0.2">
      <c r="A140" s="72"/>
      <c r="B140" s="72"/>
      <c r="C140" s="71"/>
      <c r="D140" s="268"/>
      <c r="E140" s="269"/>
      <c r="F140" s="68"/>
      <c r="G140" s="70" t="str">
        <f t="shared" si="24"/>
        <v/>
      </c>
      <c r="H140" s="270"/>
      <c r="I140" s="271"/>
      <c r="J140" s="70"/>
      <c r="K140" s="70"/>
      <c r="L140" s="70"/>
      <c r="M140" s="116" t="str">
        <f t="shared" si="25"/>
        <v/>
      </c>
      <c r="N140" s="116"/>
      <c r="O140" s="70" t="str">
        <f t="shared" si="26"/>
        <v/>
      </c>
      <c r="P140" s="74"/>
      <c r="Q140" s="71"/>
      <c r="R140" s="272"/>
      <c r="S140" s="273"/>
      <c r="T140" s="70"/>
      <c r="U140" s="74"/>
      <c r="V140" s="74"/>
      <c r="W140" s="256"/>
    </row>
    <row r="141" spans="1:23" s="2" customFormat="1" x14ac:dyDescent="0.25">
      <c r="A141" s="90"/>
      <c r="B141" s="91"/>
      <c r="C141" s="92"/>
      <c r="D141" s="93"/>
      <c r="E141" s="93"/>
      <c r="F141" s="93"/>
      <c r="G141" s="94"/>
      <c r="H141" s="95"/>
      <c r="I141" s="95"/>
      <c r="J141" s="92"/>
      <c r="K141" s="92"/>
      <c r="L141" s="92"/>
      <c r="M141" s="96"/>
      <c r="N141" s="96"/>
      <c r="O141" s="97"/>
      <c r="P141" s="92"/>
      <c r="Q141" s="92"/>
      <c r="R141" s="92"/>
      <c r="S141" s="92"/>
      <c r="T141" s="92"/>
      <c r="U141" s="92"/>
      <c r="V141" s="92"/>
      <c r="W141" s="97"/>
    </row>
    <row r="142" spans="1:23" s="2" customFormat="1" x14ac:dyDescent="0.25">
      <c r="A142" s="3"/>
      <c r="B142" s="4"/>
      <c r="D142" s="5"/>
      <c r="E142" s="5"/>
      <c r="F142" s="5"/>
      <c r="G142" s="26"/>
      <c r="H142" s="6"/>
      <c r="I142" s="6"/>
      <c r="M142" s="7"/>
      <c r="N142" s="7"/>
      <c r="O142" s="8"/>
      <c r="W142" s="8"/>
    </row>
    <row r="143" spans="1:23" s="2" customFormat="1" x14ac:dyDescent="0.25">
      <c r="A143" s="3"/>
      <c r="B143" s="4"/>
      <c r="D143" s="5"/>
      <c r="E143" s="5"/>
      <c r="F143" s="5"/>
      <c r="G143" s="26"/>
      <c r="H143" s="6"/>
      <c r="I143" s="6"/>
      <c r="M143" s="7"/>
      <c r="N143" s="7"/>
      <c r="O143" s="8"/>
      <c r="W143" s="8"/>
    </row>
    <row r="144" spans="1:23" s="2" customFormat="1" x14ac:dyDescent="0.25">
      <c r="A144" s="3"/>
      <c r="B144" s="4"/>
      <c r="D144" s="5"/>
      <c r="E144" s="5"/>
      <c r="F144" s="5"/>
      <c r="G144" s="26"/>
      <c r="H144" s="6"/>
      <c r="I144" s="6"/>
      <c r="M144" s="7"/>
      <c r="N144" s="7"/>
      <c r="O144" s="8"/>
      <c r="W144" s="8"/>
    </row>
    <row r="145" s="2" customFormat="1" x14ac:dyDescent="0.25"/>
  </sheetData>
  <sheetProtection formatRows="0" insertRows="0" deleteRows="0"/>
  <sortState ref="BC27:BC43">
    <sortCondition ref="BC43"/>
  </sortState>
  <dataConsolidate topLabels="1">
    <dataRefs count="1">
      <dataRef name="Contractor 1"/>
    </dataRefs>
  </dataConsolidate>
  <mergeCells count="325">
    <mergeCell ref="P64:Q64"/>
    <mergeCell ref="R64:S64"/>
    <mergeCell ref="A65:W65"/>
    <mergeCell ref="R91:S91"/>
    <mergeCell ref="R92:S92"/>
    <mergeCell ref="R93:S93"/>
    <mergeCell ref="R94:S94"/>
    <mergeCell ref="R105:S105"/>
    <mergeCell ref="R107:S107"/>
    <mergeCell ref="D92:E92"/>
    <mergeCell ref="H92:I92"/>
    <mergeCell ref="D93:E93"/>
    <mergeCell ref="H93:I93"/>
    <mergeCell ref="D94:E94"/>
    <mergeCell ref="H94:I94"/>
    <mergeCell ref="D103:E103"/>
    <mergeCell ref="H105:I105"/>
    <mergeCell ref="C107:E107"/>
    <mergeCell ref="H107:I107"/>
    <mergeCell ref="K107:L107"/>
    <mergeCell ref="P107:Q107"/>
    <mergeCell ref="F103:G103"/>
    <mergeCell ref="H103:I103"/>
    <mergeCell ref="R103:S103"/>
    <mergeCell ref="A63:W63"/>
    <mergeCell ref="H64:I64"/>
    <mergeCell ref="D64:E64"/>
    <mergeCell ref="K64:L64"/>
    <mergeCell ref="A1:W1"/>
    <mergeCell ref="K38:L38"/>
    <mergeCell ref="R38:S38"/>
    <mergeCell ref="P38:Q38"/>
    <mergeCell ref="C60:E60"/>
    <mergeCell ref="H60:I60"/>
    <mergeCell ref="P37:Q37"/>
    <mergeCell ref="P36:Q36"/>
    <mergeCell ref="R60:S60"/>
    <mergeCell ref="R47:S47"/>
    <mergeCell ref="R48:S48"/>
    <mergeCell ref="A50:W50"/>
    <mergeCell ref="R36:S36"/>
    <mergeCell ref="R45:S45"/>
    <mergeCell ref="R46:S46"/>
    <mergeCell ref="R43:S43"/>
    <mergeCell ref="R44:S44"/>
    <mergeCell ref="A42:W42"/>
    <mergeCell ref="H44:I44"/>
    <mergeCell ref="H45:I45"/>
    <mergeCell ref="K61:L61"/>
    <mergeCell ref="P61:Q61"/>
    <mergeCell ref="K62:L62"/>
    <mergeCell ref="P62:Q62"/>
    <mergeCell ref="R62:S62"/>
    <mergeCell ref="R61:S61"/>
    <mergeCell ref="C61:E61"/>
    <mergeCell ref="H61:I61"/>
    <mergeCell ref="C62:E62"/>
    <mergeCell ref="H62:I62"/>
    <mergeCell ref="H43:I43"/>
    <mergeCell ref="H37:I37"/>
    <mergeCell ref="H38:I38"/>
    <mergeCell ref="P41:Q41"/>
    <mergeCell ref="R41:S41"/>
    <mergeCell ref="A51:W51"/>
    <mergeCell ref="K60:L60"/>
    <mergeCell ref="P60:Q60"/>
    <mergeCell ref="A58:W58"/>
    <mergeCell ref="K59:L59"/>
    <mergeCell ref="P59:Q59"/>
    <mergeCell ref="R59:S59"/>
    <mergeCell ref="C59:E59"/>
    <mergeCell ref="H59:I59"/>
    <mergeCell ref="C52:F52"/>
    <mergeCell ref="A40:W40"/>
    <mergeCell ref="D41:E41"/>
    <mergeCell ref="K41:L41"/>
    <mergeCell ref="D13:L13"/>
    <mergeCell ref="A12:W12"/>
    <mergeCell ref="R13:T13"/>
    <mergeCell ref="D14:L14"/>
    <mergeCell ref="R37:S37"/>
    <mergeCell ref="K36:L36"/>
    <mergeCell ref="K37:L37"/>
    <mergeCell ref="A56:G56"/>
    <mergeCell ref="H56:J56"/>
    <mergeCell ref="K56:Q56"/>
    <mergeCell ref="R56:W56"/>
    <mergeCell ref="H36:I36"/>
    <mergeCell ref="I23:J23"/>
    <mergeCell ref="I19:J19"/>
    <mergeCell ref="I20:J20"/>
    <mergeCell ref="I21:J21"/>
    <mergeCell ref="I22:J22"/>
    <mergeCell ref="I24:J24"/>
    <mergeCell ref="H46:I46"/>
    <mergeCell ref="H47:I47"/>
    <mergeCell ref="E15:F15"/>
    <mergeCell ref="E16:F16"/>
    <mergeCell ref="E17:F17"/>
    <mergeCell ref="E18:F18"/>
    <mergeCell ref="E19:F19"/>
    <mergeCell ref="E20:F20"/>
    <mergeCell ref="E21:F21"/>
    <mergeCell ref="E22:F22"/>
    <mergeCell ref="D46:E46"/>
    <mergeCell ref="D47:E47"/>
    <mergeCell ref="C36:E36"/>
    <mergeCell ref="I15:J15"/>
    <mergeCell ref="I16:J16"/>
    <mergeCell ref="I17:J17"/>
    <mergeCell ref="I18:J18"/>
    <mergeCell ref="E23:F23"/>
    <mergeCell ref="E25:F25"/>
    <mergeCell ref="I25:J25"/>
    <mergeCell ref="A27:W27"/>
    <mergeCell ref="A28:W28"/>
    <mergeCell ref="C29:F29"/>
    <mergeCell ref="D31:E31"/>
    <mergeCell ref="A33:G33"/>
    <mergeCell ref="H33:J33"/>
    <mergeCell ref="K33:Q33"/>
    <mergeCell ref="R33:W33"/>
    <mergeCell ref="D34:E34"/>
    <mergeCell ref="F34:G34"/>
    <mergeCell ref="C83:E83"/>
    <mergeCell ref="H83:I83"/>
    <mergeCell ref="C84:E84"/>
    <mergeCell ref="H84:I84"/>
    <mergeCell ref="K83:L83"/>
    <mergeCell ref="P83:Q83"/>
    <mergeCell ref="R83:S83"/>
    <mergeCell ref="K84:L84"/>
    <mergeCell ref="P84:Q84"/>
    <mergeCell ref="R84:S84"/>
    <mergeCell ref="D139:E139"/>
    <mergeCell ref="H139:I139"/>
    <mergeCell ref="D140:E140"/>
    <mergeCell ref="H140:I140"/>
    <mergeCell ref="R139:S139"/>
    <mergeCell ref="R140:S140"/>
    <mergeCell ref="C85:E85"/>
    <mergeCell ref="H85:I85"/>
    <mergeCell ref="H89:I89"/>
    <mergeCell ref="D91:E91"/>
    <mergeCell ref="H91:I91"/>
    <mergeCell ref="K85:L85"/>
    <mergeCell ref="P85:Q85"/>
    <mergeCell ref="R85:S85"/>
    <mergeCell ref="C108:E108"/>
    <mergeCell ref="H108:I108"/>
    <mergeCell ref="K108:L108"/>
    <mergeCell ref="P108:Q108"/>
    <mergeCell ref="R108:S108"/>
    <mergeCell ref="A104:W104"/>
    <mergeCell ref="C105:E105"/>
    <mergeCell ref="K105:L105"/>
    <mergeCell ref="H112:I112"/>
    <mergeCell ref="H113:I113"/>
    <mergeCell ref="A2:W2"/>
    <mergeCell ref="C4:F4"/>
    <mergeCell ref="C6:F6"/>
    <mergeCell ref="C8:J8"/>
    <mergeCell ref="A10:H10"/>
    <mergeCell ref="I10:P10"/>
    <mergeCell ref="Q10:W10"/>
    <mergeCell ref="E11:G11"/>
    <mergeCell ref="I11:J11"/>
    <mergeCell ref="H34:I34"/>
    <mergeCell ref="R34:S34"/>
    <mergeCell ref="A35:W35"/>
    <mergeCell ref="C39:E39"/>
    <mergeCell ref="H39:I39"/>
    <mergeCell ref="K39:L39"/>
    <mergeCell ref="P39:Q39"/>
    <mergeCell ref="R39:S39"/>
    <mergeCell ref="D66:E66"/>
    <mergeCell ref="H66:I66"/>
    <mergeCell ref="R66:S66"/>
    <mergeCell ref="R57:S57"/>
    <mergeCell ref="D54:E54"/>
    <mergeCell ref="D57:E57"/>
    <mergeCell ref="F57:G57"/>
    <mergeCell ref="H57:I57"/>
    <mergeCell ref="D48:E48"/>
    <mergeCell ref="C37:E37"/>
    <mergeCell ref="C38:E38"/>
    <mergeCell ref="H48:I48"/>
    <mergeCell ref="D43:E43"/>
    <mergeCell ref="D44:E44"/>
    <mergeCell ref="D45:E45"/>
    <mergeCell ref="H41:I41"/>
    <mergeCell ref="A73:W73"/>
    <mergeCell ref="C75:F75"/>
    <mergeCell ref="D77:E77"/>
    <mergeCell ref="A79:G79"/>
    <mergeCell ref="H79:J79"/>
    <mergeCell ref="K79:Q79"/>
    <mergeCell ref="R79:W79"/>
    <mergeCell ref="R67:S67"/>
    <mergeCell ref="R68:S68"/>
    <mergeCell ref="R69:S69"/>
    <mergeCell ref="R70:S70"/>
    <mergeCell ref="R71:S71"/>
    <mergeCell ref="A74:W74"/>
    <mergeCell ref="D68:E68"/>
    <mergeCell ref="H68:I68"/>
    <mergeCell ref="D69:E69"/>
    <mergeCell ref="H69:I69"/>
    <mergeCell ref="D70:E70"/>
    <mergeCell ref="H70:I70"/>
    <mergeCell ref="D71:E71"/>
    <mergeCell ref="H71:I71"/>
    <mergeCell ref="D67:E67"/>
    <mergeCell ref="H67:I67"/>
    <mergeCell ref="F80:G80"/>
    <mergeCell ref="H80:I80"/>
    <mergeCell ref="R80:S80"/>
    <mergeCell ref="A81:W81"/>
    <mergeCell ref="C82:E82"/>
    <mergeCell ref="H82:I82"/>
    <mergeCell ref="K82:L82"/>
    <mergeCell ref="P82:Q82"/>
    <mergeCell ref="R82:S82"/>
    <mergeCell ref="D80:E80"/>
    <mergeCell ref="A86:W86"/>
    <mergeCell ref="D87:E87"/>
    <mergeCell ref="H87:I87"/>
    <mergeCell ref="K87:L87"/>
    <mergeCell ref="P87:Q87"/>
    <mergeCell ref="R87:S87"/>
    <mergeCell ref="A88:W88"/>
    <mergeCell ref="D89:E89"/>
    <mergeCell ref="R89:S89"/>
    <mergeCell ref="D90:E90"/>
    <mergeCell ref="H90:I90"/>
    <mergeCell ref="R90:S90"/>
    <mergeCell ref="A96:W96"/>
    <mergeCell ref="A97:W97"/>
    <mergeCell ref="C98:F98"/>
    <mergeCell ref="D100:E100"/>
    <mergeCell ref="A102:G102"/>
    <mergeCell ref="H102:J102"/>
    <mergeCell ref="K102:Q102"/>
    <mergeCell ref="R102:W102"/>
    <mergeCell ref="P105:Q105"/>
    <mergeCell ref="C106:E106"/>
    <mergeCell ref="H106:I106"/>
    <mergeCell ref="K106:L106"/>
    <mergeCell ref="P106:Q106"/>
    <mergeCell ref="R106:S106"/>
    <mergeCell ref="A109:W109"/>
    <mergeCell ref="D110:E110"/>
    <mergeCell ref="D112:E112"/>
    <mergeCell ref="R112:S112"/>
    <mergeCell ref="K110:L110"/>
    <mergeCell ref="P110:Q110"/>
    <mergeCell ref="R110:S110"/>
    <mergeCell ref="A111:W111"/>
    <mergeCell ref="H110:I110"/>
    <mergeCell ref="R113:S113"/>
    <mergeCell ref="D114:E114"/>
    <mergeCell ref="H114:I114"/>
    <mergeCell ref="R114:S114"/>
    <mergeCell ref="A119:W119"/>
    <mergeCell ref="A120:W120"/>
    <mergeCell ref="C121:F121"/>
    <mergeCell ref="D123:E123"/>
    <mergeCell ref="A125:G125"/>
    <mergeCell ref="H125:J125"/>
    <mergeCell ref="K125:Q125"/>
    <mergeCell ref="R125:W125"/>
    <mergeCell ref="D113:E113"/>
    <mergeCell ref="R116:S116"/>
    <mergeCell ref="R117:S117"/>
    <mergeCell ref="D117:E117"/>
    <mergeCell ref="H117:I117"/>
    <mergeCell ref="D115:E115"/>
    <mergeCell ref="H115:I115"/>
    <mergeCell ref="D116:E116"/>
    <mergeCell ref="H116:I116"/>
    <mergeCell ref="R115:S115"/>
    <mergeCell ref="F126:G126"/>
    <mergeCell ref="H126:I126"/>
    <mergeCell ref="R126:S126"/>
    <mergeCell ref="A127:W127"/>
    <mergeCell ref="C128:E128"/>
    <mergeCell ref="H128:I128"/>
    <mergeCell ref="K128:L128"/>
    <mergeCell ref="P128:Q128"/>
    <mergeCell ref="R128:S128"/>
    <mergeCell ref="D126:E126"/>
    <mergeCell ref="C129:E129"/>
    <mergeCell ref="K129:L129"/>
    <mergeCell ref="P129:Q129"/>
    <mergeCell ref="C130:E130"/>
    <mergeCell ref="H130:I130"/>
    <mergeCell ref="K130:L130"/>
    <mergeCell ref="P130:Q130"/>
    <mergeCell ref="R130:S130"/>
    <mergeCell ref="A132:W132"/>
    <mergeCell ref="H129:I129"/>
    <mergeCell ref="C131:E131"/>
    <mergeCell ref="H131:I131"/>
    <mergeCell ref="R129:S129"/>
    <mergeCell ref="K131:L131"/>
    <mergeCell ref="P131:Q131"/>
    <mergeCell ref="R131:S131"/>
    <mergeCell ref="D138:E138"/>
    <mergeCell ref="H138:I138"/>
    <mergeCell ref="R138:S138"/>
    <mergeCell ref="D133:E133"/>
    <mergeCell ref="A134:W134"/>
    <mergeCell ref="D135:E135"/>
    <mergeCell ref="H135:I135"/>
    <mergeCell ref="R135:S135"/>
    <mergeCell ref="D136:E136"/>
    <mergeCell ref="R136:S136"/>
    <mergeCell ref="D137:E137"/>
    <mergeCell ref="R137:S137"/>
    <mergeCell ref="H136:I136"/>
    <mergeCell ref="H137:I137"/>
    <mergeCell ref="H133:I133"/>
    <mergeCell ref="K133:L133"/>
    <mergeCell ref="P133:Q133"/>
    <mergeCell ref="R133:S133"/>
  </mergeCells>
  <conditionalFormatting sqref="M8:N8">
    <cfRule type="cellIs" dxfId="44" priority="8" operator="equal">
      <formula>"low"</formula>
    </cfRule>
  </conditionalFormatting>
  <conditionalFormatting sqref="M8:N8">
    <cfRule type="cellIs" dxfId="43" priority="7" operator="equal">
      <formula>"medium"</formula>
    </cfRule>
  </conditionalFormatting>
  <conditionalFormatting sqref="M8:N8">
    <cfRule type="cellIs" dxfId="42" priority="6" operator="equal">
      <formula>"high"</formula>
    </cfRule>
  </conditionalFormatting>
  <conditionalFormatting sqref="M8:N8">
    <cfRule type="cellIs" dxfId="41" priority="5" operator="equal">
      <formula>"extreme"</formula>
    </cfRule>
  </conditionalFormatting>
  <conditionalFormatting sqref="M13:N25">
    <cfRule type="cellIs" dxfId="40" priority="1" operator="equal">
      <formula>"extreme"</formula>
    </cfRule>
    <cfRule type="cellIs" dxfId="39" priority="2" operator="equal">
      <formula>"high"</formula>
    </cfRule>
    <cfRule type="cellIs" dxfId="38" priority="3" operator="equal">
      <formula>"medium"</formula>
    </cfRule>
    <cfRule type="cellIs" dxfId="37" priority="4" operator="equal">
      <formula>"low"</formula>
    </cfRule>
  </conditionalFormatting>
  <dataValidations xWindow="196" yWindow="841" count="37">
    <dataValidation type="list" allowBlank="1" showInputMessage="1" showErrorMessage="1" sqref="F36:F39 F43:F48 F82:F85 M14 M64:N64 F89:F94 M87:N87 M49:N49 F105:F108 F112:F117 M110:N110 M41:N41 F59:F62 F66:F71 M133:N133 F128:F131 F135:F140 M72:N72 M95:N95 M118:N118 M141:N141">
      <formula1>"Low,Medium,High,Extreme"</formula1>
    </dataValidation>
    <dataValidation type="list" allowBlank="1" showInputMessage="1" showErrorMessage="1" sqref="F42 F7 F5 F40 F35 F111 F9 F30 F88 F141:F1048576 F32 F109 F104 F13 F99 F65 F63 F58 F49:F50 F53 F86 F81 F101 F27 F55 F76 F78 F134 F132 F127 F122 F124 F72:F73 F95:F96 F118:F119 F1 F3">
      <formula1>"Extreme,High,Medium,Low"</formula1>
    </dataValidation>
    <dataValidation type="list" allowBlank="1" showInputMessage="1" showErrorMessage="1" sqref="C15:C25">
      <formula1>"Operational,Financial,Development,Reputation"</formula1>
    </dataValidation>
    <dataValidation type="list" allowBlank="1" showInputMessage="1" showErrorMessage="1" sqref="L112:L117 L43:L48 L89:L94 L66:L71 L135:L140">
      <formula1>"Severe,Major,Moderate,Minor,Negligible"</formula1>
    </dataValidation>
    <dataValidation type="date" allowBlank="1" showInputMessage="1" showErrorMessage="1" sqref="U15:V25">
      <formula1>1</formula1>
      <formula2>2958101</formula2>
    </dataValidation>
    <dataValidation type="list" allowBlank="1" showInputMessage="1" showErrorMessage="1" sqref="W13:W25">
      <formula1>"Open,Closed,Issue"</formula1>
    </dataValidation>
    <dataValidation type="list" allowBlank="1" showInputMessage="1" showErrorMessage="1" sqref="N6">
      <formula1>"0,1,2,3,4,5"</formula1>
    </dataValidation>
    <dataValidation type="list" allowBlank="1" showInputMessage="1" showErrorMessage="1" sqref="W43:W48 W89:W94 W112:W117 W66:W71 W135:W140">
      <formula1>"Open,Closed,Incident"</formula1>
    </dataValidation>
    <dataValidation type="list" allowBlank="1" showInputMessage="1" showErrorMessage="1" promptTitle="Country Risk Notification Form" prompt="Only ONE form needs to be sent to the supplier even if multiple countries / regions" sqref="R106:S108 R83:S85 R37:S39 R60:S62 R129:S131">
      <formula1>"Form will be sent to Contractor once selected,Form has been sent to Contractor,Form received from Contractor"</formula1>
    </dataValidation>
    <dataValidation type="list" allowBlank="1" showInputMessage="1" showErrorMessage="1" sqref="J43:J48 J112:J117 J36:J39 J105:J108 J110 J41 J66:J71 J59:J62 J64 J89:J94 J82:J85 J87 J135:J140 J128:J131 J133">
      <formula1>"Yes,No,N/A"</formula1>
    </dataValidation>
    <dataValidation type="list" allowBlank="1" showInputMessage="1" showErrorMessage="1" sqref="K43:K48 K112:K117 K66:K71 K89:K94 K135:K140">
      <formula1>"Almost Certain, Likely,Possible,Unlikely,Rare"</formula1>
    </dataValidation>
    <dataValidation allowBlank="1" showInputMessage="1" showErrorMessage="1" promptTitle="Cell Autopopulates" sqref="M11:N11"/>
    <dataValidation allowBlank="1" showInputMessage="1" showErrorMessage="1" promptTitle="Risk Rating" prompt="Cell autopopulates" sqref="M106:M108 M15:M25 M37:M39 N59:N62 M83:M85 N13:N25 M13 N36:N39 M60:M62 N82:N85 N105:N108 N128:N131 M129:M131"/>
    <dataValidation type="list" allowBlank="1" showErrorMessage="1" sqref="M112:N117 M43:N48 M66:N71 M89:N94 M135:N140">
      <formula1>"Low,Medium,High,Extreme"</formula1>
    </dataValidation>
    <dataValidation allowBlank="1" showInputMessage="1" showErrorMessage="1" promptTitle="Not in Print Area" prompt="Copy &amp; Paste to word document if you desire to print this column" sqref="X11:X25"/>
    <dataValidation type="list" allowBlank="1" showInputMessage="1" showErrorMessage="1" sqref="R110:S110 R41:S41 R64:S64 R87:S87 R133:S133">
      <formula1>"Contractor will be asked to provide safety documentation,Contractor has been asked to provide safety documentation. Waiting for response,Contractor has provided safety documentation which is being reviewed"</formula1>
    </dataValidation>
    <dataValidation allowBlank="1" showInputMessage="1" showErrorMessage="1" promptTitle="Source of Risk" prompt="Detail of what could happen that drives/causes the risk previously described – sources/causes of uncertainty – the when, where, why, how" sqref="E15:F25 E11:G11"/>
    <dataValidation allowBlank="1" showInputMessage="1" showErrorMessage="1" promptTitle="Potential Impacts" prompt="Detail the range of impacts. This is the 'so what' or 'what would it mean for MFAT if the risk occurs'. _x000a_They are generally a broad set of potential impacts that range from minimal to worst case and from unlikely to expected frequently" sqref="H11 H15:H25"/>
    <dataValidation allowBlank="1" showInputMessage="1" showErrorMessage="1" promptTitle="Risk Description" prompt="Written in the form If XXX happens, it will result in YYY_x000a_YYY is the most probably consequence (not the worse case scenario)" sqref="D15:D25 D11"/>
    <dataValidation allowBlank="1" showInputMessage="1" showErrorMessage="1" promptTitle="Current Controls" prompt="Details things the Ministry already has in place to manage the risk" sqref="I11:J11 I15:J25"/>
    <dataValidation allowBlank="1" showInputMessage="1" showErrorMessage="1" promptTitle="Treatment Description" prompt="Details the 'what more' we need to do to reduce the overall risk rating to acceptable levels._x000a_This field should contain high level detail._x000a_Once implemented it transfers to the control field and the likelihood &amp; consequence are updated" sqref="R11 R14:R25"/>
    <dataValidation allowBlank="1" showInputMessage="1" showErrorMessage="1" promptTitle="Likelihood" prompt="Assessment of likelihood should be made based on the controls currently in place. _x000a_Refer to the Likelihood &amp; Consequence matrix for guidance" sqref="K11"/>
    <dataValidation allowBlank="1" showInputMessage="1" showErrorMessage="1" promptTitle="Consequence" prompt="Assessment of consequence should be made based on the controls currently in place. _x000a_Refer to the Likelihood &amp; Consequence matrix for extensive guidance on what MFAT considers 'Negligible' through to 'Severe'" sqref="L11"/>
    <dataValidation allowBlank="1" showInputMessage="1" showErrorMessage="1" promptTitle="Action required" prompt="Details the management action required following the evaluation of the controlled risk._x000a_The escalation &amp; action table details how certain levels of risk should be actioned" sqref="P11"/>
    <dataValidation type="list" allowBlank="1" showInputMessage="1" showErrorMessage="1" promptTitle="Likelihood" prompt="Assessment of likelihood should be made based on the controls currently in place. _x000a_Refer to the Likelihood &amp; Consequence matrix for guidance" sqref="K15:K25">
      <formula1>"Almost Certain,Likely,Possible,Unlikely,Rare"</formula1>
    </dataValidation>
    <dataValidation type="list" allowBlank="1" showInputMessage="1" showErrorMessage="1" promptTitle="Consequence" prompt="Assessment of consequence should be made based on the controls currently in place. _x000a_Refer to the Likelihood &amp; Consequence matrix for extensive guidance on what MFAT considers 'Negligible' through to 'Severe'" sqref="L15:L25">
      <formula1>"Severe,Major,Moderate,Minor,Negligible"</formula1>
    </dataValidation>
    <dataValidation type="list" allowBlank="1" showInputMessage="1" showErrorMessage="1" promptTitle="Action required" prompt="Details the management action required following the evaluation of the controlled risk._x000a_The escalation &amp; action table details how certain levels of risk should be actioned" sqref="P14:P25">
      <formula1>"Treat Risk, Monitor Risk, Accept Risk"</formula1>
    </dataValidation>
    <dataValidation type="list" allowBlank="1" showInputMessage="1" showErrorMessage="1" promptTitle="# of contracts for this activity" prompt="By entering the total number of contracts, the Health and Safety Component will automatically appear for each contract" sqref="M6">
      <formula1>"0,1,2,3,4,5"</formula1>
    </dataValidation>
    <dataValidation type="list" allowBlank="1" showInputMessage="1" sqref="F41 F133 F110 F87 F64">
      <formula1>$BS$27:$BS$29</formula1>
    </dataValidation>
    <dataValidation type="list" allowBlank="1" showInputMessage="1" showErrorMessage="1" sqref="W36:W39 W41 W59:W62 W64 W82:W85 W87 W105:W108 W110 W128:W131 W133">
      <formula1>"Open,Closed"</formula1>
    </dataValidation>
    <dataValidation type="list" allowBlank="1" showErrorMessage="1" promptTitle="Country Risk Notification Form" prompt="Only ONE form needs to be sent to the supplier even if multiple countries / regions" sqref="R36:S36 R59:S59 R82:S82 R105:S105 R128:S128">
      <formula1>"Form will be sent to Contractor once selected,Form has been sent to Contractor,Form received from Contractor"</formula1>
    </dataValidation>
    <dataValidation allowBlank="1" showErrorMessage="1" promptTitle="Risk Rating" prompt="Cell autopopulates" sqref="M36 M59 M82 M105 M128"/>
    <dataValidation type="list" allowBlank="1" showInputMessage="1" showErrorMessage="1" sqref="C41 C133 C110 C87 C64">
      <formula1>$BR$14:$BR$31</formula1>
    </dataValidation>
    <dataValidation type="list" allowBlank="1" showInputMessage="1" showErrorMessage="1" sqref="C4:F4">
      <formula1>$BC$13:$BC$43</formula1>
    </dataValidation>
    <dataValidation allowBlank="1" showErrorMessage="1" prompt="Various hazards which are unique to this activity or which emerge " sqref="C43 C66 C89 C112 C135"/>
    <dataValidation allowBlank="1" showErrorMessage="1" promptTitle="Location" prompt="Enter the name of the country/location in which workers are required to work. If more than one country or locations within one country have different risk ratings, create a new 'Hazard Type A' row for each country." sqref="B36:B39 B59:B62 B82:B85 B105:B108 B128:B131"/>
    <dataValidation type="list" allowBlank="1" showInputMessage="1" showErrorMessage="1" sqref="J49 J72 J95 J118 J141:J1048576">
      <formula1>#REF!</formula1>
    </dataValidation>
  </dataValidations>
  <hyperlinks>
    <hyperlink ref="A28:W28" r:id="rId1" display="Aid Programme Health and Safety Procedures"/>
    <hyperlink ref="A2:W2" r:id="rId2" display="Assessing and Managing Activity Risk guideline"/>
  </hyperlinks>
  <pageMargins left="0.23622047244094491" right="0.23622047244094491" top="0.74803149606299213" bottom="0.74803149606299213" header="0.31496062992125984" footer="0.31496062992125984"/>
  <pageSetup paperSize="8" scale="89" fitToHeight="0" orientation="landscape" r:id="rId3"/>
  <headerFooter>
    <oddFooter>&amp;L&amp;"-,Bold"Staff in Confidence&amp;C&amp;D&amp;RPage &amp;P</oddFooter>
  </headerFooter>
  <rowBreaks count="5" manualBreakCount="5">
    <brk id="25" max="16383" man="1"/>
    <brk id="49" max="16383" man="1"/>
    <brk id="73" max="16383" man="1"/>
    <brk id="97" max="16383" man="1"/>
    <brk id="121" max="16383"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80" zoomScaleNormal="80" workbookViewId="0">
      <selection sqref="A1:XFD1048576"/>
    </sheetView>
  </sheetViews>
  <sheetFormatPr defaultColWidth="9.140625" defaultRowHeight="15" x14ac:dyDescent="0.25"/>
  <cols>
    <col min="1" max="2" width="4.140625" style="129" customWidth="1"/>
    <col min="3" max="3" width="36.28515625" style="129" customWidth="1"/>
    <col min="4" max="8" width="45.7109375" style="129" customWidth="1"/>
    <col min="9" max="16384" width="9.140625" style="129"/>
  </cols>
  <sheetData>
    <row r="1" spans="1:9" ht="19.5" x14ac:dyDescent="0.25">
      <c r="B1" s="184" t="s">
        <v>120</v>
      </c>
    </row>
    <row r="2" spans="1:9" ht="15.75" thickBot="1" x14ac:dyDescent="0.3">
      <c r="B2" s="185"/>
    </row>
    <row r="3" spans="1:9" ht="80.25" customHeight="1" x14ac:dyDescent="0.25">
      <c r="B3" s="360" t="s">
        <v>121</v>
      </c>
      <c r="C3" s="186" t="s">
        <v>122</v>
      </c>
      <c r="D3" s="187" t="s">
        <v>123</v>
      </c>
      <c r="E3" s="188" t="s">
        <v>124</v>
      </c>
      <c r="F3" s="188" t="s">
        <v>125</v>
      </c>
      <c r="G3" s="189" t="s">
        <v>126</v>
      </c>
      <c r="H3" s="190" t="s">
        <v>127</v>
      </c>
    </row>
    <row r="4" spans="1:9" ht="71.25" customHeight="1" x14ac:dyDescent="0.25">
      <c r="B4" s="361"/>
      <c r="C4" s="191" t="s">
        <v>128</v>
      </c>
      <c r="D4" s="192" t="s">
        <v>129</v>
      </c>
      <c r="E4" s="192" t="s">
        <v>130</v>
      </c>
      <c r="F4" s="193" t="s">
        <v>131</v>
      </c>
      <c r="G4" s="193" t="s">
        <v>132</v>
      </c>
      <c r="H4" s="194" t="s">
        <v>133</v>
      </c>
    </row>
    <row r="5" spans="1:9" ht="64.5" customHeight="1" x14ac:dyDescent="0.25">
      <c r="B5" s="361"/>
      <c r="C5" s="191" t="s">
        <v>134</v>
      </c>
      <c r="D5" s="195" t="s">
        <v>135</v>
      </c>
      <c r="E5" s="192" t="s">
        <v>136</v>
      </c>
      <c r="F5" s="192" t="s">
        <v>137</v>
      </c>
      <c r="G5" s="193" t="s">
        <v>138</v>
      </c>
      <c r="H5" s="194" t="s">
        <v>139</v>
      </c>
    </row>
    <row r="6" spans="1:9" ht="67.5" customHeight="1" x14ac:dyDescent="0.25">
      <c r="B6" s="361"/>
      <c r="C6" s="191" t="s">
        <v>140</v>
      </c>
      <c r="D6" s="195" t="s">
        <v>141</v>
      </c>
      <c r="E6" s="195" t="s">
        <v>142</v>
      </c>
      <c r="F6" s="192" t="s">
        <v>143</v>
      </c>
      <c r="G6" s="193" t="s">
        <v>144</v>
      </c>
      <c r="H6" s="196" t="s">
        <v>145</v>
      </c>
    </row>
    <row r="7" spans="1:9" ht="69" customHeight="1" x14ac:dyDescent="0.25">
      <c r="B7" s="361"/>
      <c r="C7" s="191" t="s">
        <v>146</v>
      </c>
      <c r="D7" s="195" t="s">
        <v>147</v>
      </c>
      <c r="E7" s="195" t="s">
        <v>148</v>
      </c>
      <c r="F7" s="192" t="s">
        <v>149</v>
      </c>
      <c r="G7" s="192" t="s">
        <v>150</v>
      </c>
      <c r="H7" s="196" t="s">
        <v>151</v>
      </c>
    </row>
    <row r="8" spans="1:9" x14ac:dyDescent="0.25">
      <c r="B8" s="362" t="s">
        <v>152</v>
      </c>
      <c r="C8" s="363"/>
      <c r="D8" s="253" t="s">
        <v>95</v>
      </c>
      <c r="E8" s="253" t="s">
        <v>100</v>
      </c>
      <c r="F8" s="253" t="s">
        <v>101</v>
      </c>
      <c r="G8" s="253" t="s">
        <v>102</v>
      </c>
      <c r="H8" s="197" t="s">
        <v>103</v>
      </c>
    </row>
    <row r="9" spans="1:9" ht="84.75" customHeight="1" x14ac:dyDescent="0.25">
      <c r="A9" s="364" t="s">
        <v>153</v>
      </c>
      <c r="B9" s="359" t="s">
        <v>84</v>
      </c>
      <c r="C9" s="359"/>
      <c r="D9" s="198" t="s">
        <v>154</v>
      </c>
      <c r="E9" s="198" t="s">
        <v>155</v>
      </c>
      <c r="F9" s="198" t="s">
        <v>156</v>
      </c>
      <c r="G9" s="198" t="s">
        <v>157</v>
      </c>
      <c r="H9" s="198" t="s">
        <v>158</v>
      </c>
    </row>
    <row r="10" spans="1:9" ht="73.5" customHeight="1" x14ac:dyDescent="0.25">
      <c r="A10" s="364"/>
      <c r="B10" s="359" t="s">
        <v>159</v>
      </c>
      <c r="C10" s="359"/>
      <c r="D10" s="198" t="s">
        <v>160</v>
      </c>
      <c r="E10" s="198" t="s">
        <v>161</v>
      </c>
      <c r="F10" s="198" t="s">
        <v>162</v>
      </c>
      <c r="G10" s="198" t="s">
        <v>163</v>
      </c>
      <c r="H10" s="198" t="s">
        <v>164</v>
      </c>
      <c r="I10" s="199"/>
    </row>
    <row r="11" spans="1:9" ht="68.25" customHeight="1" x14ac:dyDescent="0.25">
      <c r="A11" s="254" t="s">
        <v>165</v>
      </c>
      <c r="B11" s="359" t="s">
        <v>165</v>
      </c>
      <c r="C11" s="359"/>
      <c r="D11" s="200" t="s">
        <v>166</v>
      </c>
      <c r="E11" s="200" t="s">
        <v>167</v>
      </c>
      <c r="F11" s="200" t="s">
        <v>168</v>
      </c>
      <c r="G11" s="200" t="s">
        <v>169</v>
      </c>
      <c r="H11" s="200" t="s">
        <v>170</v>
      </c>
    </row>
    <row r="12" spans="1:9" ht="70.5" customHeight="1" x14ac:dyDescent="0.25">
      <c r="A12" s="364" t="s">
        <v>171</v>
      </c>
      <c r="B12" s="365" t="s">
        <v>172</v>
      </c>
      <c r="C12" s="359"/>
      <c r="D12" s="198" t="s">
        <v>173</v>
      </c>
      <c r="E12" s="198" t="s">
        <v>174</v>
      </c>
      <c r="F12" s="198" t="s">
        <v>175</v>
      </c>
      <c r="G12" s="198" t="s">
        <v>176</v>
      </c>
      <c r="H12" s="198" t="s">
        <v>177</v>
      </c>
    </row>
    <row r="13" spans="1:9" ht="62.25" customHeight="1" x14ac:dyDescent="0.25">
      <c r="A13" s="364"/>
      <c r="B13" s="365" t="s">
        <v>178</v>
      </c>
      <c r="C13" s="359"/>
      <c r="D13" s="198" t="s">
        <v>179</v>
      </c>
      <c r="E13" s="198" t="s">
        <v>180</v>
      </c>
      <c r="F13" s="198" t="s">
        <v>181</v>
      </c>
      <c r="G13" s="198" t="s">
        <v>182</v>
      </c>
      <c r="H13" s="201" t="s">
        <v>183</v>
      </c>
    </row>
    <row r="14" spans="1:9" ht="96.75" customHeight="1" x14ac:dyDescent="0.25">
      <c r="A14" s="364" t="s">
        <v>108</v>
      </c>
      <c r="B14" s="366" t="s">
        <v>184</v>
      </c>
      <c r="C14" s="367"/>
      <c r="D14" s="202" t="s">
        <v>185</v>
      </c>
      <c r="E14" s="202" t="s">
        <v>186</v>
      </c>
      <c r="F14" s="202" t="s">
        <v>187</v>
      </c>
      <c r="G14" s="203" t="s">
        <v>188</v>
      </c>
      <c r="H14" s="202" t="s">
        <v>189</v>
      </c>
    </row>
    <row r="15" spans="1:9" ht="83.25" customHeight="1" x14ac:dyDescent="0.25">
      <c r="A15" s="364"/>
      <c r="B15" s="365" t="s">
        <v>108</v>
      </c>
      <c r="C15" s="359"/>
      <c r="D15" s="198" t="s">
        <v>190</v>
      </c>
      <c r="E15" s="198" t="s">
        <v>191</v>
      </c>
      <c r="F15" s="198" t="s">
        <v>192</v>
      </c>
      <c r="G15" s="198" t="s">
        <v>193</v>
      </c>
      <c r="H15" s="204" t="s">
        <v>194</v>
      </c>
    </row>
    <row r="18" ht="88.5" customHeight="1" x14ac:dyDescent="0.25"/>
  </sheetData>
  <mergeCells count="12">
    <mergeCell ref="A12:A13"/>
    <mergeCell ref="B12:C12"/>
    <mergeCell ref="B13:C13"/>
    <mergeCell ref="A14:A15"/>
    <mergeCell ref="B14:C14"/>
    <mergeCell ref="B15:C15"/>
    <mergeCell ref="B11:C11"/>
    <mergeCell ref="B3:B7"/>
    <mergeCell ref="B8:C8"/>
    <mergeCell ref="A9:A10"/>
    <mergeCell ref="B9:C9"/>
    <mergeCell ref="B10:C10"/>
  </mergeCells>
  <pageMargins left="0.31496062992125984" right="0.31496062992125984" top="0.35433070866141736" bottom="0.35433070866141736" header="0.31496062992125984" footer="0.31496062992125984"/>
  <pageSetup paperSize="8"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workbookViewId="0">
      <selection sqref="A1:XFD1048576"/>
    </sheetView>
  </sheetViews>
  <sheetFormatPr defaultColWidth="9.140625" defaultRowHeight="12.75" x14ac:dyDescent="0.2"/>
  <cols>
    <col min="1" max="1" width="11.85546875" style="104" customWidth="1"/>
    <col min="2" max="2" width="50.85546875" style="104" customWidth="1"/>
    <col min="3" max="3" width="31.85546875" style="104" customWidth="1"/>
    <col min="4" max="16384" width="9.140625" style="104"/>
  </cols>
  <sheetData>
    <row r="1" spans="1:3" ht="39" customHeight="1" x14ac:dyDescent="0.25">
      <c r="A1" s="369" t="s">
        <v>119</v>
      </c>
      <c r="B1" s="369"/>
      <c r="C1" s="369"/>
    </row>
    <row r="2" spans="1:3" ht="14.25" x14ac:dyDescent="0.2">
      <c r="A2" s="368" t="s">
        <v>281</v>
      </c>
      <c r="B2" s="368"/>
      <c r="C2" s="368"/>
    </row>
    <row r="3" spans="1:3" ht="13.5" thickBot="1" x14ac:dyDescent="0.25"/>
    <row r="4" spans="1:3" ht="38.25" x14ac:dyDescent="0.2">
      <c r="A4" s="138" t="s">
        <v>114</v>
      </c>
      <c r="B4" s="139" t="s">
        <v>115</v>
      </c>
      <c r="C4" s="140" t="s">
        <v>116</v>
      </c>
    </row>
    <row r="5" spans="1:3" ht="216.75" x14ac:dyDescent="0.2">
      <c r="A5" s="141" t="s">
        <v>50</v>
      </c>
      <c r="B5" s="142" t="s">
        <v>117</v>
      </c>
      <c r="C5" s="143" t="s">
        <v>241</v>
      </c>
    </row>
    <row r="6" spans="1:3" ht="178.5" x14ac:dyDescent="0.2">
      <c r="A6" s="144" t="s">
        <v>49</v>
      </c>
      <c r="B6" s="142" t="s">
        <v>118</v>
      </c>
      <c r="C6" s="143" t="s">
        <v>242</v>
      </c>
    </row>
    <row r="7" spans="1:3" ht="165.75" x14ac:dyDescent="0.2">
      <c r="A7" s="145" t="s">
        <v>48</v>
      </c>
      <c r="B7" s="142" t="s">
        <v>222</v>
      </c>
      <c r="C7" s="146" t="s">
        <v>243</v>
      </c>
    </row>
    <row r="8" spans="1:3" ht="64.5" thickBot="1" x14ac:dyDescent="0.25">
      <c r="A8" s="147" t="s">
        <v>47</v>
      </c>
      <c r="B8" s="148" t="s">
        <v>223</v>
      </c>
      <c r="C8" s="149" t="s">
        <v>10</v>
      </c>
    </row>
  </sheetData>
  <mergeCells count="2">
    <mergeCell ref="A2:C2"/>
    <mergeCell ref="A1:C1"/>
  </mergeCells>
  <pageMargins left="0.25" right="0.25"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BI46"/>
  <sheetViews>
    <sheetView zoomScale="90" zoomScaleNormal="90" workbookViewId="0">
      <selection activeCell="W4" sqref="W4"/>
    </sheetView>
  </sheetViews>
  <sheetFormatPr defaultColWidth="9.140625" defaultRowHeight="12" x14ac:dyDescent="0.25"/>
  <cols>
    <col min="1" max="1" width="7" style="3" customWidth="1"/>
    <col min="2" max="2" width="9.42578125" style="4" customWidth="1"/>
    <col min="3" max="3" width="11.7109375" style="2" customWidth="1"/>
    <col min="4" max="4" width="22.140625" style="5" customWidth="1"/>
    <col min="5" max="5" width="10.28515625" style="5" customWidth="1"/>
    <col min="6" max="6" width="11.85546875" style="5" customWidth="1"/>
    <col min="7" max="7" width="2.7109375" style="26" hidden="1" customWidth="1"/>
    <col min="8" max="8" width="22.140625" style="6" customWidth="1"/>
    <col min="9" max="9" width="12.5703125" style="6" customWidth="1"/>
    <col min="10" max="10" width="9.5703125" style="2" customWidth="1"/>
    <col min="11" max="11" width="9.28515625" style="2" customWidth="1"/>
    <col min="12" max="12" width="11" style="2" customWidth="1"/>
    <col min="13" max="13" width="13" style="7" customWidth="1"/>
    <col min="14" max="14" width="7.5703125" style="8" hidden="1" customWidth="1"/>
    <col min="15" max="15" width="9.5703125" style="2" customWidth="1"/>
    <col min="16" max="16" width="14.140625" style="2" customWidth="1"/>
    <col min="17" max="17" width="22.140625" style="2" customWidth="1"/>
    <col min="18" max="18" width="3.28515625" style="2" hidden="1" customWidth="1"/>
    <col min="19" max="19" width="10.42578125" style="2" customWidth="1"/>
    <col min="20" max="21" width="8.28515625" style="2" customWidth="1"/>
    <col min="22" max="22" width="7.7109375" style="8" customWidth="1"/>
    <col min="23" max="23" width="48.85546875" style="2" customWidth="1"/>
    <col min="24" max="30" width="9.140625" style="2"/>
    <col min="31" max="31" width="9" style="2" customWidth="1"/>
    <col min="32" max="37" width="9.140625" style="2" hidden="1" customWidth="1"/>
    <col min="38" max="53" width="9.140625" style="2"/>
    <col min="54" max="54" width="38.7109375" style="2" bestFit="1" customWidth="1"/>
    <col min="55" max="16384" width="9.140625" style="2"/>
  </cols>
  <sheetData>
    <row r="1" spans="1:61" s="21" customFormat="1" ht="27" customHeight="1" x14ac:dyDescent="0.35">
      <c r="A1" s="409" t="s">
        <v>29</v>
      </c>
      <c r="B1" s="410"/>
      <c r="C1" s="410"/>
      <c r="D1" s="410"/>
      <c r="E1" s="410"/>
      <c r="F1" s="410"/>
      <c r="G1" s="410"/>
      <c r="H1" s="410"/>
      <c r="I1" s="410"/>
      <c r="J1" s="410"/>
      <c r="K1" s="410"/>
      <c r="L1" s="410"/>
      <c r="M1" s="410"/>
      <c r="N1" s="410"/>
      <c r="O1" s="410"/>
      <c r="P1" s="410"/>
      <c r="Q1" s="410"/>
      <c r="R1" s="410"/>
      <c r="S1" s="410"/>
      <c r="T1" s="410"/>
      <c r="U1" s="410"/>
      <c r="V1" s="410"/>
    </row>
    <row r="2" spans="1:61" s="21" customFormat="1" ht="6" customHeight="1" thickBot="1" x14ac:dyDescent="0.4">
      <c r="A2" s="98"/>
      <c r="B2" s="99"/>
      <c r="C2" s="99"/>
      <c r="D2" s="99"/>
      <c r="E2" s="99"/>
      <c r="F2" s="99"/>
      <c r="G2" s="99"/>
      <c r="H2" s="99"/>
      <c r="I2" s="99"/>
      <c r="J2" s="99"/>
      <c r="K2" s="99"/>
      <c r="L2" s="99"/>
      <c r="M2" s="99"/>
      <c r="N2" s="99"/>
      <c r="O2" s="99"/>
      <c r="P2" s="99"/>
      <c r="Q2" s="99"/>
      <c r="R2" s="99"/>
      <c r="S2" s="99"/>
      <c r="T2" s="99"/>
      <c r="U2" s="99"/>
      <c r="V2" s="99"/>
    </row>
    <row r="3" spans="1:61" s="21" customFormat="1" ht="21.75" thickBot="1" x14ac:dyDescent="0.4">
      <c r="A3" s="37" t="s">
        <v>11</v>
      </c>
      <c r="B3" s="99"/>
      <c r="C3" s="324" t="s">
        <v>66</v>
      </c>
      <c r="D3" s="411"/>
      <c r="E3" s="411"/>
      <c r="F3" s="412"/>
      <c r="G3" s="99"/>
      <c r="H3" s="99"/>
      <c r="I3" s="99"/>
      <c r="J3" s="99"/>
      <c r="K3" s="99"/>
      <c r="L3" s="60" t="s">
        <v>44</v>
      </c>
      <c r="M3" s="54" t="s">
        <v>211</v>
      </c>
      <c r="N3" s="99"/>
      <c r="O3" s="99"/>
      <c r="P3" s="99"/>
      <c r="Q3" s="99"/>
      <c r="R3" s="99"/>
      <c r="S3" s="99"/>
      <c r="T3" s="99"/>
      <c r="U3" s="99"/>
      <c r="V3" s="99"/>
    </row>
    <row r="4" spans="1:61" ht="6" customHeight="1" thickBot="1" x14ac:dyDescent="0.3">
      <c r="A4" s="30"/>
      <c r="B4" s="31"/>
      <c r="C4" s="32"/>
      <c r="D4" s="33"/>
      <c r="E4" s="33"/>
      <c r="F4" s="33"/>
      <c r="G4" s="87"/>
      <c r="H4" s="34"/>
      <c r="I4" s="34"/>
      <c r="J4" s="32"/>
      <c r="K4" s="32"/>
      <c r="L4" s="32"/>
      <c r="M4" s="35"/>
      <c r="N4" s="36"/>
      <c r="O4" s="32"/>
      <c r="P4" s="32"/>
      <c r="Q4" s="32"/>
      <c r="R4" s="32"/>
      <c r="S4" s="32"/>
      <c r="T4" s="32"/>
      <c r="U4" s="32"/>
      <c r="V4" s="36"/>
    </row>
    <row r="5" spans="1:61" s="10" customFormat="1" ht="19.5" thickBot="1" x14ac:dyDescent="0.3">
      <c r="A5" s="37" t="s">
        <v>13</v>
      </c>
      <c r="B5" s="37"/>
      <c r="C5" s="324" t="s">
        <v>212</v>
      </c>
      <c r="D5" s="411"/>
      <c r="E5" s="411"/>
      <c r="F5" s="412"/>
      <c r="G5" s="88"/>
      <c r="L5" s="57" t="s">
        <v>80</v>
      </c>
      <c r="M5" s="61">
        <v>1</v>
      </c>
      <c r="N5" s="83"/>
      <c r="R5" s="46"/>
      <c r="S5" s="38"/>
      <c r="T5" s="38"/>
      <c r="U5" s="248" t="s">
        <v>45</v>
      </c>
      <c r="V5" s="56">
        <f>COUNTIF(V12:V23,"Issue")</f>
        <v>0</v>
      </c>
    </row>
    <row r="6" spans="1:61" s="19" customFormat="1" ht="6" customHeight="1" thickBot="1" x14ac:dyDescent="0.3">
      <c r="A6" s="41"/>
      <c r="B6" s="41"/>
      <c r="C6" s="42"/>
      <c r="D6" s="43"/>
      <c r="E6" s="43"/>
      <c r="F6" s="43"/>
      <c r="G6" s="84"/>
      <c r="H6" s="59"/>
      <c r="I6" s="59"/>
      <c r="J6" s="43"/>
      <c r="K6" s="43"/>
      <c r="L6" s="43"/>
      <c r="M6" s="58"/>
      <c r="N6" s="84"/>
      <c r="O6" s="43"/>
      <c r="P6" s="46"/>
      <c r="Q6" s="46"/>
      <c r="R6" s="46"/>
      <c r="S6" s="42"/>
      <c r="T6" s="42"/>
    </row>
    <row r="7" spans="1:61" s="10" customFormat="1" ht="19.5" thickBot="1" x14ac:dyDescent="0.3">
      <c r="A7" s="12" t="s">
        <v>81</v>
      </c>
      <c r="B7" s="80"/>
      <c r="C7" s="327" t="s">
        <v>215</v>
      </c>
      <c r="D7" s="413"/>
      <c r="E7" s="413"/>
      <c r="F7" s="413"/>
      <c r="G7" s="413"/>
      <c r="H7" s="413"/>
      <c r="I7" s="413"/>
      <c r="J7" s="414"/>
      <c r="K7" s="45"/>
      <c r="L7" s="40" t="s">
        <v>41</v>
      </c>
      <c r="M7" s="39" t="str">
        <f>IF(N7=1,"Low",IF(N7=2,"Medium",IF(N7=3,"High",IF(N7=4,"Extreme",""))))</f>
        <v>High</v>
      </c>
      <c r="N7" s="44">
        <f>MAX(N12:N23)</f>
        <v>3</v>
      </c>
      <c r="O7" s="46"/>
      <c r="P7" s="46"/>
      <c r="Q7" s="46"/>
      <c r="R7" s="46"/>
      <c r="S7" s="46"/>
      <c r="T7" s="46"/>
      <c r="U7" s="40" t="s">
        <v>46</v>
      </c>
      <c r="V7" s="47">
        <f>COUNTIF(V12:V23,"Open")</f>
        <v>3</v>
      </c>
    </row>
    <row r="8" spans="1:61" ht="6" customHeight="1" thickBot="1" x14ac:dyDescent="0.3">
      <c r="A8" s="30"/>
      <c r="B8" s="31"/>
      <c r="C8" s="32"/>
      <c r="D8" s="33"/>
      <c r="E8" s="33"/>
      <c r="F8" s="33"/>
      <c r="G8" s="87"/>
      <c r="H8" s="34"/>
      <c r="I8" s="34"/>
      <c r="J8" s="32"/>
      <c r="K8" s="32"/>
      <c r="L8" s="32"/>
      <c r="M8" s="35"/>
      <c r="N8" s="36"/>
      <c r="O8" s="32"/>
      <c r="P8" s="32"/>
      <c r="Q8" s="32"/>
      <c r="R8" s="32"/>
      <c r="S8" s="32"/>
      <c r="T8" s="32"/>
      <c r="U8" s="32"/>
      <c r="V8" s="36"/>
    </row>
    <row r="9" spans="1:61" s="20" customFormat="1" ht="50.25" customHeight="1" thickBot="1" x14ac:dyDescent="0.3">
      <c r="A9" s="415" t="s">
        <v>16</v>
      </c>
      <c r="B9" s="416"/>
      <c r="C9" s="416"/>
      <c r="D9" s="416"/>
      <c r="E9" s="416"/>
      <c r="F9" s="416"/>
      <c r="G9" s="416"/>
      <c r="H9" s="417"/>
      <c r="I9" s="418" t="s">
        <v>37</v>
      </c>
      <c r="J9" s="419"/>
      <c r="K9" s="419"/>
      <c r="L9" s="419"/>
      <c r="M9" s="419"/>
      <c r="N9" s="419"/>
      <c r="O9" s="420"/>
      <c r="P9" s="421" t="s">
        <v>31</v>
      </c>
      <c r="Q9" s="422"/>
      <c r="R9" s="422"/>
      <c r="S9" s="422"/>
      <c r="T9" s="422"/>
      <c r="U9" s="422"/>
      <c r="V9" s="423"/>
    </row>
    <row r="10" spans="1:61" ht="78.75" customHeight="1" x14ac:dyDescent="0.25">
      <c r="A10" s="48" t="s">
        <v>15</v>
      </c>
      <c r="B10" s="48" t="s">
        <v>88</v>
      </c>
      <c r="C10" s="49" t="s">
        <v>87</v>
      </c>
      <c r="D10" s="267" t="s">
        <v>93</v>
      </c>
      <c r="E10" s="424" t="s">
        <v>91</v>
      </c>
      <c r="F10" s="425"/>
      <c r="G10" s="426"/>
      <c r="H10" s="267" t="s">
        <v>92</v>
      </c>
      <c r="I10" s="427" t="s">
        <v>22</v>
      </c>
      <c r="J10" s="428"/>
      <c r="K10" s="49" t="s">
        <v>51</v>
      </c>
      <c r="L10" s="49" t="s">
        <v>52</v>
      </c>
      <c r="M10" s="49" t="s">
        <v>14</v>
      </c>
      <c r="N10" s="49" t="s">
        <v>21</v>
      </c>
      <c r="O10" s="49" t="s">
        <v>86</v>
      </c>
      <c r="P10" s="49" t="s">
        <v>85</v>
      </c>
      <c r="Q10" s="49" t="s">
        <v>26</v>
      </c>
      <c r="R10" s="49"/>
      <c r="S10" s="49" t="s">
        <v>27</v>
      </c>
      <c r="T10" s="49" t="s">
        <v>89</v>
      </c>
      <c r="U10" s="49" t="s">
        <v>90</v>
      </c>
      <c r="V10" s="49" t="s">
        <v>53</v>
      </c>
      <c r="W10" s="118" t="s">
        <v>107</v>
      </c>
    </row>
    <row r="11" spans="1:61" ht="24.75" customHeight="1" x14ac:dyDescent="0.25">
      <c r="A11" s="429" t="s">
        <v>105</v>
      </c>
      <c r="B11" s="429"/>
      <c r="C11" s="429"/>
      <c r="D11" s="429"/>
      <c r="E11" s="429"/>
      <c r="F11" s="429"/>
      <c r="G11" s="429"/>
      <c r="H11" s="429"/>
      <c r="I11" s="429"/>
      <c r="J11" s="429"/>
      <c r="K11" s="429"/>
      <c r="L11" s="429"/>
      <c r="M11" s="429"/>
      <c r="N11" s="429"/>
      <c r="O11" s="429"/>
      <c r="P11" s="429"/>
      <c r="Q11" s="429"/>
      <c r="R11" s="429"/>
      <c r="S11" s="429"/>
      <c r="T11" s="429"/>
      <c r="U11" s="429"/>
      <c r="V11" s="430"/>
    </row>
    <row r="12" spans="1:61" ht="24" x14ac:dyDescent="0.25">
      <c r="A12" s="113"/>
      <c r="B12" s="78">
        <v>42507</v>
      </c>
      <c r="C12" s="51" t="s">
        <v>84</v>
      </c>
      <c r="D12" s="352" t="s">
        <v>104</v>
      </c>
      <c r="E12" s="353"/>
      <c r="F12" s="353"/>
      <c r="G12" s="353"/>
      <c r="H12" s="353"/>
      <c r="I12" s="353"/>
      <c r="J12" s="353"/>
      <c r="K12" s="353"/>
      <c r="L12" s="353"/>
      <c r="M12" s="101" t="str">
        <f>IF(N12=1,"Low",IF(N12=2,"Medium",IF(N12=3,"High",IF(N12=4,"Extreme",""))))</f>
        <v>Medium</v>
      </c>
      <c r="N12" s="100">
        <v>2</v>
      </c>
      <c r="O12" s="103" t="s">
        <v>28</v>
      </c>
      <c r="P12" s="102" t="s">
        <v>106</v>
      </c>
      <c r="Q12" s="352" t="s">
        <v>28</v>
      </c>
      <c r="R12" s="353"/>
      <c r="S12" s="354"/>
      <c r="T12" s="78">
        <v>42507</v>
      </c>
      <c r="U12" s="78">
        <v>42599</v>
      </c>
      <c r="V12" s="1" t="s">
        <v>18</v>
      </c>
      <c r="W12" s="1"/>
      <c r="AF12" s="104" t="s">
        <v>94</v>
      </c>
      <c r="AG12" s="105" t="s">
        <v>48</v>
      </c>
      <c r="AH12" s="106" t="s">
        <v>49</v>
      </c>
      <c r="AI12" s="106" t="s">
        <v>49</v>
      </c>
      <c r="AJ12" s="107" t="s">
        <v>50</v>
      </c>
      <c r="AK12" s="107" t="s">
        <v>50</v>
      </c>
      <c r="BB12" s="129" t="s">
        <v>61</v>
      </c>
      <c r="BD12" s="104" t="s">
        <v>94</v>
      </c>
      <c r="BE12" s="105" t="s">
        <v>48</v>
      </c>
      <c r="BF12" s="106" t="s">
        <v>49</v>
      </c>
      <c r="BG12" s="106" t="s">
        <v>49</v>
      </c>
      <c r="BH12" s="107" t="s">
        <v>50</v>
      </c>
      <c r="BI12" s="107" t="s">
        <v>50</v>
      </c>
    </row>
    <row r="13" spans="1:61" ht="96" x14ac:dyDescent="0.25">
      <c r="A13" s="113"/>
      <c r="B13" s="78"/>
      <c r="C13" s="51" t="s">
        <v>218</v>
      </c>
      <c r="D13" s="431" t="s">
        <v>220</v>
      </c>
      <c r="E13" s="353"/>
      <c r="F13" s="353"/>
      <c r="G13" s="353"/>
      <c r="H13" s="353"/>
      <c r="I13" s="353"/>
      <c r="J13" s="353"/>
      <c r="K13" s="353"/>
      <c r="L13" s="354"/>
      <c r="M13" s="216" t="s">
        <v>48</v>
      </c>
      <c r="N13" s="100"/>
      <c r="O13" s="103"/>
      <c r="P13" s="102" t="s">
        <v>106</v>
      </c>
      <c r="Q13" s="78" t="s">
        <v>221</v>
      </c>
      <c r="R13" s="78"/>
      <c r="S13" s="78" t="s">
        <v>106</v>
      </c>
      <c r="T13" s="78">
        <v>42507</v>
      </c>
      <c r="U13" s="78">
        <v>42691</v>
      </c>
      <c r="V13" s="1" t="s">
        <v>18</v>
      </c>
      <c r="W13" s="1"/>
      <c r="AF13" s="104"/>
      <c r="AG13" s="105"/>
      <c r="AH13" s="106"/>
      <c r="AI13" s="106"/>
      <c r="AJ13" s="107"/>
      <c r="AK13" s="107"/>
      <c r="BB13" s="129"/>
      <c r="BD13" s="104"/>
      <c r="BE13" s="105"/>
      <c r="BF13" s="106"/>
      <c r="BG13" s="106"/>
      <c r="BH13" s="107"/>
      <c r="BI13" s="107"/>
    </row>
    <row r="14" spans="1:61" ht="156" x14ac:dyDescent="0.25">
      <c r="A14" s="50">
        <v>1</v>
      </c>
      <c r="B14" s="120">
        <v>42507</v>
      </c>
      <c r="C14" s="266" t="s">
        <v>108</v>
      </c>
      <c r="D14" s="264" t="s">
        <v>213</v>
      </c>
      <c r="E14" s="406" t="s">
        <v>111</v>
      </c>
      <c r="F14" s="407"/>
      <c r="G14" s="265"/>
      <c r="H14" s="264" t="s">
        <v>110</v>
      </c>
      <c r="I14" s="406" t="s">
        <v>217</v>
      </c>
      <c r="J14" s="407"/>
      <c r="K14" s="266" t="s">
        <v>97</v>
      </c>
      <c r="L14" s="266" t="s">
        <v>102</v>
      </c>
      <c r="M14" s="115" t="str">
        <f>IF(NOT(ISBLANK($K14)),IF(NOT(ISBLANK($L14)),VLOOKUP($K14,$AF$12:$AK$18,MATCH($L14,$AF$18:$AK$18,0),FALSE),""),"")</f>
        <v>High</v>
      </c>
      <c r="N14" s="85">
        <f>IF(M14="low",1,IF(M14="medium",2,IF(M14="high",3,IF(M14="extreme",4,""))))</f>
        <v>3</v>
      </c>
      <c r="O14" s="266" t="s">
        <v>109</v>
      </c>
      <c r="P14" s="122" t="s">
        <v>106</v>
      </c>
      <c r="Q14" s="266" t="s">
        <v>214</v>
      </c>
      <c r="R14" s="52"/>
      <c r="S14" s="266" t="s">
        <v>112</v>
      </c>
      <c r="T14" s="120">
        <v>42507</v>
      </c>
      <c r="U14" s="120">
        <v>42599</v>
      </c>
      <c r="V14" s="119" t="s">
        <v>18</v>
      </c>
      <c r="W14" s="1"/>
      <c r="AF14" s="104" t="s">
        <v>96</v>
      </c>
      <c r="AG14" s="105" t="s">
        <v>48</v>
      </c>
      <c r="AH14" s="105" t="s">
        <v>48</v>
      </c>
      <c r="AI14" s="106" t="s">
        <v>49</v>
      </c>
      <c r="AJ14" s="106" t="s">
        <v>49</v>
      </c>
      <c r="AK14" s="107" t="s">
        <v>50</v>
      </c>
      <c r="BB14" s="129" t="s">
        <v>62</v>
      </c>
      <c r="BD14" s="104" t="s">
        <v>96</v>
      </c>
      <c r="BE14" s="105" t="s">
        <v>48</v>
      </c>
      <c r="BF14" s="105" t="s">
        <v>48</v>
      </c>
      <c r="BG14" s="106" t="s">
        <v>49</v>
      </c>
      <c r="BH14" s="106" t="s">
        <v>49</v>
      </c>
      <c r="BI14" s="107" t="s">
        <v>50</v>
      </c>
    </row>
    <row r="15" spans="1:61" ht="63.75" customHeight="1" x14ac:dyDescent="0.25">
      <c r="A15" s="50">
        <v>2</v>
      </c>
      <c r="B15" s="120"/>
      <c r="C15" s="266"/>
      <c r="D15" s="264"/>
      <c r="E15" s="406"/>
      <c r="F15" s="407"/>
      <c r="G15" s="121"/>
      <c r="H15" s="264"/>
      <c r="I15" s="408"/>
      <c r="J15" s="408"/>
      <c r="K15" s="266"/>
      <c r="L15" s="266"/>
      <c r="M15" s="115" t="str">
        <f t="shared" ref="M15:M23" si="0">IF(NOT(ISBLANK($K15)),IF(NOT(ISBLANK($L15)),VLOOKUP($K15,$AF$12:$AK$18,MATCH($L15,$AF$18:$AK$18,0),FALSE),""),"")</f>
        <v/>
      </c>
      <c r="N15" s="85" t="str">
        <f t="shared" ref="N15:N23" si="1">IF(M15="low",1,IF(M15="medium",2,IF(M15="high",3,IF(M15="extreme",4,""))))</f>
        <v/>
      </c>
      <c r="O15" s="266"/>
      <c r="P15" s="266"/>
      <c r="Q15" s="266"/>
      <c r="R15" s="52"/>
      <c r="S15" s="52"/>
      <c r="T15" s="78"/>
      <c r="U15" s="78"/>
      <c r="V15" s="1"/>
      <c r="W15" s="1"/>
      <c r="AF15" s="104" t="s">
        <v>97</v>
      </c>
      <c r="AG15" s="108" t="s">
        <v>47</v>
      </c>
      <c r="AH15" s="105" t="s">
        <v>48</v>
      </c>
      <c r="AI15" s="105" t="s">
        <v>48</v>
      </c>
      <c r="AJ15" s="106" t="s">
        <v>49</v>
      </c>
      <c r="AK15" s="107" t="s">
        <v>50</v>
      </c>
      <c r="BB15" s="129" t="s">
        <v>63</v>
      </c>
      <c r="BD15" s="104" t="s">
        <v>97</v>
      </c>
      <c r="BE15" s="108" t="s">
        <v>47</v>
      </c>
      <c r="BF15" s="105" t="s">
        <v>48</v>
      </c>
      <c r="BG15" s="105" t="s">
        <v>48</v>
      </c>
      <c r="BH15" s="106" t="s">
        <v>49</v>
      </c>
      <c r="BI15" s="107" t="s">
        <v>50</v>
      </c>
    </row>
    <row r="16" spans="1:61" ht="24" customHeight="1" x14ac:dyDescent="0.25">
      <c r="A16" s="50">
        <v>3</v>
      </c>
      <c r="B16" s="120"/>
      <c r="C16" s="266"/>
      <c r="D16" s="264"/>
      <c r="E16" s="406"/>
      <c r="F16" s="407"/>
      <c r="G16" s="121"/>
      <c r="H16" s="264"/>
      <c r="I16" s="408"/>
      <c r="J16" s="408"/>
      <c r="K16" s="266"/>
      <c r="L16" s="266"/>
      <c r="M16" s="115" t="str">
        <f t="shared" si="0"/>
        <v/>
      </c>
      <c r="N16" s="85" t="str">
        <f t="shared" si="1"/>
        <v/>
      </c>
      <c r="O16" s="266"/>
      <c r="P16" s="266"/>
      <c r="Q16" s="266"/>
      <c r="R16" s="52"/>
      <c r="S16" s="52"/>
      <c r="T16" s="78"/>
      <c r="U16" s="78"/>
      <c r="V16" s="1"/>
      <c r="W16" s="1"/>
      <c r="AF16" s="104" t="s">
        <v>98</v>
      </c>
      <c r="AG16" s="108" t="s">
        <v>47</v>
      </c>
      <c r="AH16" s="108" t="s">
        <v>47</v>
      </c>
      <c r="AI16" s="105" t="s">
        <v>48</v>
      </c>
      <c r="AJ16" s="106" t="s">
        <v>49</v>
      </c>
      <c r="AK16" s="106" t="s">
        <v>49</v>
      </c>
      <c r="BB16" s="129" t="s">
        <v>64</v>
      </c>
      <c r="BD16" s="104" t="s">
        <v>98</v>
      </c>
      <c r="BE16" s="108" t="s">
        <v>47</v>
      </c>
      <c r="BF16" s="108" t="s">
        <v>47</v>
      </c>
      <c r="BG16" s="105" t="s">
        <v>48</v>
      </c>
      <c r="BH16" s="106" t="s">
        <v>49</v>
      </c>
      <c r="BI16" s="106" t="s">
        <v>49</v>
      </c>
    </row>
    <row r="17" spans="1:61" ht="24" customHeight="1" x14ac:dyDescent="0.25">
      <c r="A17" s="50">
        <v>4</v>
      </c>
      <c r="B17" s="120"/>
      <c r="C17" s="266"/>
      <c r="D17" s="264"/>
      <c r="E17" s="406"/>
      <c r="F17" s="407"/>
      <c r="G17" s="121"/>
      <c r="H17" s="264"/>
      <c r="I17" s="408"/>
      <c r="J17" s="408"/>
      <c r="K17" s="266"/>
      <c r="L17" s="266"/>
      <c r="M17" s="115" t="str">
        <f t="shared" si="0"/>
        <v/>
      </c>
      <c r="N17" s="85" t="str">
        <f t="shared" si="1"/>
        <v/>
      </c>
      <c r="O17" s="266"/>
      <c r="P17" s="266"/>
      <c r="Q17" s="266"/>
      <c r="R17" s="52"/>
      <c r="S17" s="52"/>
      <c r="T17" s="78"/>
      <c r="U17" s="78"/>
      <c r="V17" s="1"/>
      <c r="W17" s="1"/>
      <c r="AF17" s="104" t="s">
        <v>99</v>
      </c>
      <c r="AG17" s="108" t="s">
        <v>47</v>
      </c>
      <c r="AH17" s="108" t="s">
        <v>47</v>
      </c>
      <c r="AI17" s="105" t="s">
        <v>48</v>
      </c>
      <c r="AJ17" s="105" t="s">
        <v>48</v>
      </c>
      <c r="AK17" s="106" t="s">
        <v>49</v>
      </c>
      <c r="BB17" s="129" t="s">
        <v>65</v>
      </c>
      <c r="BD17" s="104" t="s">
        <v>99</v>
      </c>
      <c r="BE17" s="108" t="s">
        <v>47</v>
      </c>
      <c r="BF17" s="108" t="s">
        <v>47</v>
      </c>
      <c r="BG17" s="105" t="s">
        <v>48</v>
      </c>
      <c r="BH17" s="105" t="s">
        <v>48</v>
      </c>
      <c r="BI17" s="106" t="s">
        <v>49</v>
      </c>
    </row>
    <row r="18" spans="1:61" ht="24" customHeight="1" x14ac:dyDescent="0.25">
      <c r="A18" s="50">
        <v>5</v>
      </c>
      <c r="B18" s="120"/>
      <c r="C18" s="266"/>
      <c r="D18" s="264"/>
      <c r="E18" s="406"/>
      <c r="F18" s="407"/>
      <c r="G18" s="121"/>
      <c r="H18" s="264"/>
      <c r="I18" s="408"/>
      <c r="J18" s="408"/>
      <c r="K18" s="266"/>
      <c r="L18" s="266"/>
      <c r="M18" s="115" t="str">
        <f t="shared" si="0"/>
        <v/>
      </c>
      <c r="N18" s="85" t="str">
        <f t="shared" si="1"/>
        <v/>
      </c>
      <c r="O18" s="266"/>
      <c r="P18" s="266"/>
      <c r="Q18" s="266"/>
      <c r="R18" s="52"/>
      <c r="S18" s="52"/>
      <c r="T18" s="78"/>
      <c r="U18" s="78"/>
      <c r="V18" s="1"/>
      <c r="W18" s="1"/>
      <c r="AF18" s="104"/>
      <c r="AG18" s="104" t="s">
        <v>95</v>
      </c>
      <c r="AH18" s="104" t="s">
        <v>100</v>
      </c>
      <c r="AI18" s="104" t="s">
        <v>101</v>
      </c>
      <c r="AJ18" s="104" t="s">
        <v>102</v>
      </c>
      <c r="AK18" s="104" t="s">
        <v>103</v>
      </c>
      <c r="BB18" s="129" t="s">
        <v>66</v>
      </c>
      <c r="BD18" s="104"/>
      <c r="BE18" s="104" t="s">
        <v>95</v>
      </c>
      <c r="BF18" s="104" t="s">
        <v>100</v>
      </c>
      <c r="BG18" s="104" t="s">
        <v>101</v>
      </c>
      <c r="BH18" s="104" t="s">
        <v>102</v>
      </c>
      <c r="BI18" s="104" t="s">
        <v>103</v>
      </c>
    </row>
    <row r="19" spans="1:61" ht="24" customHeight="1" x14ac:dyDescent="0.25">
      <c r="A19" s="50">
        <v>6</v>
      </c>
      <c r="B19" s="120"/>
      <c r="C19" s="266"/>
      <c r="D19" s="264"/>
      <c r="E19" s="406"/>
      <c r="F19" s="407"/>
      <c r="G19" s="121"/>
      <c r="H19" s="264"/>
      <c r="I19" s="408"/>
      <c r="J19" s="408"/>
      <c r="K19" s="266"/>
      <c r="L19" s="266"/>
      <c r="M19" s="115" t="str">
        <f t="shared" si="0"/>
        <v/>
      </c>
      <c r="N19" s="85" t="str">
        <f t="shared" si="1"/>
        <v/>
      </c>
      <c r="O19" s="266"/>
      <c r="P19" s="266"/>
      <c r="Q19" s="266"/>
      <c r="R19" s="52"/>
      <c r="S19" s="52"/>
      <c r="T19" s="78"/>
      <c r="U19" s="78"/>
      <c r="V19" s="1"/>
      <c r="W19" s="1"/>
      <c r="BB19" s="129" t="s">
        <v>67</v>
      </c>
    </row>
    <row r="20" spans="1:61" ht="24" customHeight="1" x14ac:dyDescent="0.25">
      <c r="A20" s="50">
        <v>7</v>
      </c>
      <c r="B20" s="120"/>
      <c r="C20" s="266"/>
      <c r="D20" s="264"/>
      <c r="E20" s="406"/>
      <c r="F20" s="407"/>
      <c r="G20" s="121"/>
      <c r="H20" s="264"/>
      <c r="I20" s="408"/>
      <c r="J20" s="408"/>
      <c r="K20" s="266"/>
      <c r="L20" s="266"/>
      <c r="M20" s="115" t="str">
        <f t="shared" si="0"/>
        <v/>
      </c>
      <c r="N20" s="85" t="str">
        <f t="shared" si="1"/>
        <v/>
      </c>
      <c r="O20" s="266"/>
      <c r="P20" s="266"/>
      <c r="Q20" s="266"/>
      <c r="R20" s="52"/>
      <c r="S20" s="52"/>
      <c r="T20" s="78"/>
      <c r="U20" s="78"/>
      <c r="V20" s="1"/>
      <c r="W20" s="1"/>
      <c r="BB20" s="129" t="s">
        <v>68</v>
      </c>
    </row>
    <row r="21" spans="1:61" ht="24" customHeight="1" x14ac:dyDescent="0.25">
      <c r="A21" s="50">
        <v>8</v>
      </c>
      <c r="B21" s="120"/>
      <c r="C21" s="266"/>
      <c r="D21" s="264"/>
      <c r="E21" s="406"/>
      <c r="F21" s="407"/>
      <c r="G21" s="121"/>
      <c r="H21" s="264"/>
      <c r="I21" s="408"/>
      <c r="J21" s="408"/>
      <c r="K21" s="266"/>
      <c r="L21" s="266"/>
      <c r="M21" s="115" t="str">
        <f t="shared" si="0"/>
        <v/>
      </c>
      <c r="N21" s="85" t="str">
        <f t="shared" si="1"/>
        <v/>
      </c>
      <c r="O21" s="266"/>
      <c r="P21" s="266"/>
      <c r="Q21" s="266"/>
      <c r="R21" s="52"/>
      <c r="S21" s="52"/>
      <c r="T21" s="78"/>
      <c r="U21" s="78"/>
      <c r="V21" s="1"/>
      <c r="W21" s="1"/>
      <c r="AF21" s="129" t="s">
        <v>94</v>
      </c>
      <c r="AG21" s="130">
        <v>11</v>
      </c>
      <c r="AH21" s="131">
        <v>16</v>
      </c>
      <c r="AI21" s="131">
        <v>20</v>
      </c>
      <c r="AJ21" s="117">
        <v>23</v>
      </c>
      <c r="AK21" s="117">
        <v>25</v>
      </c>
      <c r="BB21" s="129" t="s">
        <v>69</v>
      </c>
      <c r="BD21" s="104" t="s">
        <v>94</v>
      </c>
      <c r="BE21" s="109">
        <v>11</v>
      </c>
      <c r="BF21" s="110">
        <v>16</v>
      </c>
      <c r="BG21" s="110">
        <v>20</v>
      </c>
      <c r="BH21" s="111">
        <v>23</v>
      </c>
      <c r="BI21" s="111">
        <v>25</v>
      </c>
    </row>
    <row r="22" spans="1:61" ht="24" customHeight="1" x14ac:dyDescent="0.25">
      <c r="A22" s="50">
        <v>9</v>
      </c>
      <c r="B22" s="120"/>
      <c r="C22" s="266"/>
      <c r="D22" s="264"/>
      <c r="E22" s="406"/>
      <c r="F22" s="407"/>
      <c r="G22" s="121"/>
      <c r="H22" s="264"/>
      <c r="I22" s="408"/>
      <c r="J22" s="408"/>
      <c r="K22" s="266"/>
      <c r="L22" s="266"/>
      <c r="M22" s="115" t="str">
        <f t="shared" si="0"/>
        <v/>
      </c>
      <c r="N22" s="85" t="str">
        <f t="shared" si="1"/>
        <v/>
      </c>
      <c r="O22" s="266"/>
      <c r="P22" s="266"/>
      <c r="Q22" s="266"/>
      <c r="R22" s="52"/>
      <c r="S22" s="52"/>
      <c r="T22" s="78"/>
      <c r="U22" s="78"/>
      <c r="V22" s="1"/>
      <c r="W22" s="1"/>
      <c r="AF22" s="129" t="s">
        <v>96</v>
      </c>
      <c r="AG22" s="130">
        <v>7</v>
      </c>
      <c r="AH22" s="130">
        <v>12</v>
      </c>
      <c r="AI22" s="131">
        <v>17</v>
      </c>
      <c r="AJ22" s="131">
        <v>21</v>
      </c>
      <c r="AK22" s="117">
        <v>24</v>
      </c>
      <c r="BB22" s="129" t="s">
        <v>70</v>
      </c>
      <c r="BD22" s="104" t="s">
        <v>96</v>
      </c>
      <c r="BE22" s="109">
        <v>7</v>
      </c>
      <c r="BF22" s="109">
        <v>12</v>
      </c>
      <c r="BG22" s="110">
        <v>17</v>
      </c>
      <c r="BH22" s="110">
        <v>21</v>
      </c>
      <c r="BI22" s="111">
        <v>24</v>
      </c>
    </row>
    <row r="23" spans="1:61" ht="24" customHeight="1" x14ac:dyDescent="0.25">
      <c r="A23" s="50">
        <v>10</v>
      </c>
      <c r="B23" s="120"/>
      <c r="C23" s="266"/>
      <c r="D23" s="264"/>
      <c r="E23" s="406"/>
      <c r="F23" s="407"/>
      <c r="G23" s="121"/>
      <c r="H23" s="264"/>
      <c r="I23" s="408"/>
      <c r="J23" s="408"/>
      <c r="K23" s="266"/>
      <c r="L23" s="266"/>
      <c r="M23" s="115" t="str">
        <f t="shared" si="0"/>
        <v/>
      </c>
      <c r="N23" s="85" t="str">
        <f t="shared" si="1"/>
        <v/>
      </c>
      <c r="O23" s="266"/>
      <c r="P23" s="266"/>
      <c r="Q23" s="266"/>
      <c r="R23" s="52"/>
      <c r="S23" s="52"/>
      <c r="T23" s="78"/>
      <c r="U23" s="78"/>
      <c r="V23" s="1"/>
      <c r="W23" s="1"/>
      <c r="AF23" s="129" t="s">
        <v>97</v>
      </c>
      <c r="AG23" s="132">
        <v>4</v>
      </c>
      <c r="AH23" s="130">
        <v>8</v>
      </c>
      <c r="AI23" s="130">
        <v>13</v>
      </c>
      <c r="AJ23" s="131">
        <v>18</v>
      </c>
      <c r="AK23" s="117">
        <v>22</v>
      </c>
      <c r="BB23" s="129" t="s">
        <v>71</v>
      </c>
      <c r="BD23" s="104" t="s">
        <v>97</v>
      </c>
      <c r="BE23" s="112">
        <v>4</v>
      </c>
      <c r="BF23" s="109">
        <v>8</v>
      </c>
      <c r="BG23" s="109">
        <v>13</v>
      </c>
      <c r="BH23" s="110">
        <v>18</v>
      </c>
      <c r="BI23" s="111">
        <v>22</v>
      </c>
    </row>
    <row r="24" spans="1:61" ht="15" x14ac:dyDescent="0.25">
      <c r="AF24" s="129" t="s">
        <v>98</v>
      </c>
      <c r="AG24" s="132">
        <v>2</v>
      </c>
      <c r="AH24" s="132">
        <v>5</v>
      </c>
      <c r="AI24" s="130">
        <v>9</v>
      </c>
      <c r="AJ24" s="131">
        <v>14</v>
      </c>
      <c r="AK24" s="131">
        <v>19</v>
      </c>
    </row>
    <row r="25" spans="1:61" ht="21" x14ac:dyDescent="0.35">
      <c r="A25" s="403" t="s">
        <v>30</v>
      </c>
      <c r="B25" s="310"/>
      <c r="C25" s="310"/>
      <c r="D25" s="310"/>
      <c r="E25" s="310"/>
      <c r="F25" s="310"/>
      <c r="G25" s="310"/>
      <c r="H25" s="310"/>
      <c r="I25" s="310"/>
      <c r="J25" s="310"/>
      <c r="K25" s="310"/>
      <c r="L25" s="310"/>
      <c r="M25" s="310"/>
      <c r="N25" s="310"/>
      <c r="O25" s="310"/>
      <c r="P25" s="310"/>
      <c r="Q25" s="310"/>
      <c r="R25" s="310"/>
      <c r="S25" s="310"/>
      <c r="T25" s="310"/>
      <c r="U25" s="310"/>
      <c r="V25" s="310"/>
      <c r="AF25" s="129" t="s">
        <v>99</v>
      </c>
      <c r="AG25" s="132">
        <v>1</v>
      </c>
      <c r="AH25" s="132">
        <v>3</v>
      </c>
      <c r="AI25" s="130">
        <v>6</v>
      </c>
      <c r="AJ25" s="130">
        <v>10</v>
      </c>
      <c r="AK25" s="131">
        <v>15</v>
      </c>
    </row>
    <row r="26" spans="1:61" ht="15.75" thickBot="1" x14ac:dyDescent="0.3">
      <c r="AF26" s="129"/>
      <c r="AG26" s="129" t="s">
        <v>95</v>
      </c>
      <c r="AH26" s="129" t="s">
        <v>100</v>
      </c>
      <c r="AI26" s="129" t="s">
        <v>101</v>
      </c>
      <c r="AJ26" s="129" t="s">
        <v>102</v>
      </c>
      <c r="AK26" s="129" t="s">
        <v>103</v>
      </c>
    </row>
    <row r="27" spans="1:61" ht="19.5" thickBot="1" x14ac:dyDescent="0.3">
      <c r="A27" s="10" t="s">
        <v>39</v>
      </c>
      <c r="B27" s="2"/>
      <c r="C27" s="312" t="s">
        <v>195</v>
      </c>
      <c r="D27" s="404"/>
      <c r="E27" s="404"/>
      <c r="F27" s="405"/>
      <c r="G27" s="79"/>
      <c r="L27" s="60" t="s">
        <v>58</v>
      </c>
      <c r="M27" s="67">
        <v>40677</v>
      </c>
      <c r="O27" s="11"/>
      <c r="P27" s="11"/>
      <c r="Q27" s="11"/>
      <c r="R27" s="11"/>
      <c r="S27" s="11"/>
      <c r="T27" s="11"/>
      <c r="U27" s="248" t="s">
        <v>83</v>
      </c>
      <c r="V27" s="18">
        <f>COUNTIF(V32:V46,"Incident")</f>
        <v>1</v>
      </c>
    </row>
    <row r="28" spans="1:61" ht="12.75" thickBot="1" x14ac:dyDescent="0.25">
      <c r="A28" s="13"/>
      <c r="B28" s="15"/>
      <c r="C28" s="13"/>
      <c r="D28" s="28"/>
      <c r="E28" s="28"/>
      <c r="F28" s="28"/>
      <c r="G28" s="89"/>
      <c r="H28" s="28"/>
      <c r="I28" s="28"/>
      <c r="J28" s="5"/>
      <c r="K28" s="5"/>
      <c r="L28" s="16"/>
      <c r="M28" s="14"/>
      <c r="N28" s="14"/>
      <c r="O28" s="5"/>
      <c r="P28" s="5"/>
      <c r="Q28" s="5"/>
      <c r="R28" s="5"/>
      <c r="S28" s="5"/>
      <c r="T28" s="5"/>
      <c r="U28" s="5"/>
      <c r="V28" s="64"/>
    </row>
    <row r="29" spans="1:61" ht="19.5" thickBot="1" x14ac:dyDescent="0.35">
      <c r="A29" s="10"/>
      <c r="B29" s="53"/>
      <c r="C29" s="55"/>
      <c r="D29" s="315" t="s">
        <v>40</v>
      </c>
      <c r="E29" s="316"/>
      <c r="F29" s="63" t="str">
        <f>IF(G29=1,"Low",IF(G29=2,"Medium",IF(G29=3,"High",IF(G29=4,"Extreme",""))))</f>
        <v>High</v>
      </c>
      <c r="G29" s="27">
        <f>MAX(MAX(G34:G36),G38,MAX(G41:G46))</f>
        <v>3</v>
      </c>
      <c r="H29" s="29"/>
      <c r="I29" s="29"/>
      <c r="J29" s="11"/>
      <c r="K29" s="11"/>
      <c r="L29" s="248" t="s">
        <v>41</v>
      </c>
      <c r="M29" s="18" t="str">
        <f>IF(N29=1,"Low",IF(N29=2,"Medium",IF(N29=3,"High",IF(N29=4,"Extreme",""))))</f>
        <v>Medium</v>
      </c>
      <c r="N29" s="86">
        <f>MAX(MAX(N34:N36),N38,MAX(N41:N46))</f>
        <v>2</v>
      </c>
      <c r="O29" s="11"/>
      <c r="P29" s="11"/>
      <c r="Q29" s="11"/>
      <c r="R29" s="11"/>
      <c r="S29" s="11"/>
      <c r="T29" s="11"/>
      <c r="U29" s="248" t="s">
        <v>42</v>
      </c>
      <c r="V29" s="18">
        <f>COUNTIF(V34:V34,"Open")+COUNTIF(V38,"Open")+COUNTIF(V41:V46,"Open")</f>
        <v>2</v>
      </c>
    </row>
    <row r="30" spans="1:61" ht="12.75" thickBot="1" x14ac:dyDescent="0.3">
      <c r="F30" s="64"/>
      <c r="M30" s="65"/>
      <c r="V30" s="66"/>
    </row>
    <row r="31" spans="1:61" ht="15.75" thickBot="1" x14ac:dyDescent="0.3">
      <c r="A31" s="317" t="s">
        <v>0</v>
      </c>
      <c r="B31" s="318"/>
      <c r="C31" s="318"/>
      <c r="D31" s="318"/>
      <c r="E31" s="318"/>
      <c r="F31" s="318"/>
      <c r="G31" s="318"/>
      <c r="H31" s="317" t="s">
        <v>1</v>
      </c>
      <c r="I31" s="318"/>
      <c r="J31" s="319"/>
      <c r="K31" s="317" t="s">
        <v>12</v>
      </c>
      <c r="L31" s="318"/>
      <c r="M31" s="318"/>
      <c r="N31" s="318"/>
      <c r="O31" s="320"/>
      <c r="P31" s="321"/>
      <c r="Q31" s="317" t="s">
        <v>2</v>
      </c>
      <c r="R31" s="318"/>
      <c r="S31" s="318"/>
      <c r="T31" s="318"/>
      <c r="U31" s="318"/>
      <c r="V31" s="322"/>
    </row>
    <row r="32" spans="1:61" ht="84" x14ac:dyDescent="0.25">
      <c r="A32" s="62" t="s">
        <v>57</v>
      </c>
      <c r="B32" s="263" t="s">
        <v>36</v>
      </c>
      <c r="C32" s="263" t="s">
        <v>24</v>
      </c>
      <c r="D32" s="297" t="s">
        <v>3</v>
      </c>
      <c r="E32" s="298"/>
      <c r="F32" s="297" t="s">
        <v>25</v>
      </c>
      <c r="G32" s="401"/>
      <c r="H32" s="402" t="s">
        <v>55</v>
      </c>
      <c r="I32" s="402"/>
      <c r="J32" s="263" t="s">
        <v>54</v>
      </c>
      <c r="K32" s="263" t="s">
        <v>51</v>
      </c>
      <c r="L32" s="263" t="s">
        <v>52</v>
      </c>
      <c r="M32" s="263" t="s">
        <v>56</v>
      </c>
      <c r="N32" s="263" t="s">
        <v>21</v>
      </c>
      <c r="O32" s="263" t="s">
        <v>4</v>
      </c>
      <c r="P32" s="263" t="s">
        <v>8</v>
      </c>
      <c r="Q32" s="297" t="s">
        <v>9</v>
      </c>
      <c r="R32" s="401"/>
      <c r="S32" s="263" t="s">
        <v>5</v>
      </c>
      <c r="T32" s="263" t="s">
        <v>6</v>
      </c>
      <c r="U32" s="263" t="s">
        <v>7</v>
      </c>
      <c r="V32" s="263" t="s">
        <v>53</v>
      </c>
    </row>
    <row r="33" spans="1:22" ht="15" x14ac:dyDescent="0.25">
      <c r="A33" s="299" t="s">
        <v>33</v>
      </c>
      <c r="B33" s="300"/>
      <c r="C33" s="300"/>
      <c r="D33" s="300"/>
      <c r="E33" s="300"/>
      <c r="F33" s="300"/>
      <c r="G33" s="300"/>
      <c r="H33" s="300"/>
      <c r="I33" s="300"/>
      <c r="J33" s="300"/>
      <c r="K33" s="300"/>
      <c r="L33" s="300"/>
      <c r="M33" s="300"/>
      <c r="N33" s="300"/>
      <c r="O33" s="300"/>
      <c r="P33" s="300"/>
      <c r="Q33" s="300"/>
      <c r="R33" s="300"/>
      <c r="S33" s="300"/>
      <c r="T33" s="300"/>
      <c r="U33" s="300"/>
      <c r="V33" s="300"/>
    </row>
    <row r="34" spans="1:22" ht="51" customHeight="1" x14ac:dyDescent="0.2">
      <c r="A34" s="206">
        <v>1</v>
      </c>
      <c r="B34" s="207" t="s">
        <v>66</v>
      </c>
      <c r="C34" s="285" t="s">
        <v>32</v>
      </c>
      <c r="D34" s="286"/>
      <c r="E34" s="287"/>
      <c r="F34" s="208" t="s">
        <v>47</v>
      </c>
      <c r="G34" s="261">
        <f>IF(F34="low",1,IF(F34="medium",2,IF(F34="high",3,IF(F34="extreme",4,""))))</f>
        <v>1</v>
      </c>
      <c r="H34" s="388" t="s">
        <v>82</v>
      </c>
      <c r="I34" s="389"/>
      <c r="J34" s="209" t="s">
        <v>196</v>
      </c>
      <c r="K34" s="305" t="s">
        <v>10</v>
      </c>
      <c r="L34" s="306"/>
      <c r="M34" s="114" t="str">
        <f>IF(N34=1,"Low",IF(N34=2,"Medium",IF(N34=3,"High",IF(N34=4,"Extreme",""))))</f>
        <v>Low</v>
      </c>
      <c r="N34" s="261">
        <f>IF(G34="","",IF(J34="Yes",IF(OR(G34=4,G34=3),2,1),G34))</f>
        <v>1</v>
      </c>
      <c r="O34" s="305" t="s">
        <v>10</v>
      </c>
      <c r="P34" s="306"/>
      <c r="Q34" s="288" t="s">
        <v>197</v>
      </c>
      <c r="R34" s="400"/>
      <c r="S34" s="1" t="s">
        <v>198</v>
      </c>
      <c r="T34" s="76">
        <v>42508</v>
      </c>
      <c r="U34" s="76">
        <v>42508</v>
      </c>
      <c r="V34" s="1" t="s">
        <v>199</v>
      </c>
    </row>
    <row r="35" spans="1:22" x14ac:dyDescent="0.25">
      <c r="A35" s="260"/>
      <c r="B35" s="210"/>
      <c r="C35" s="285"/>
      <c r="D35" s="286"/>
      <c r="E35" s="287"/>
      <c r="F35" s="68"/>
      <c r="G35" s="82" t="str">
        <f>IF(F35="low",1,IF(F35="medium",2,IF(F35="high",3,IF(F35="extreme",4,""))))</f>
        <v/>
      </c>
      <c r="H35" s="397"/>
      <c r="I35" s="398"/>
      <c r="J35" s="260"/>
      <c r="K35" s="285"/>
      <c r="L35" s="287"/>
      <c r="M35" s="114" t="str">
        <f t="shared" ref="M35:M36" si="2">IF(N35=1,"Low",IF(N35=2,"Medium",IF(N35=3,"High",IF(N35=4,"Extreme",""))))</f>
        <v/>
      </c>
      <c r="N35" s="261" t="str">
        <f t="shared" ref="N35:N36" si="3">IF(G35="","",IF(J35="Yes",IF(OR(G35=4,G35=3),2,1),G35))</f>
        <v/>
      </c>
      <c r="O35" s="285"/>
      <c r="P35" s="287"/>
      <c r="Q35" s="399"/>
      <c r="R35" s="391"/>
      <c r="S35" s="69"/>
      <c r="T35" s="77"/>
      <c r="U35" s="77"/>
      <c r="V35" s="257"/>
    </row>
    <row r="36" spans="1:22" x14ac:dyDescent="0.25">
      <c r="A36" s="260"/>
      <c r="B36" s="211"/>
      <c r="C36" s="292"/>
      <c r="D36" s="293"/>
      <c r="E36" s="294"/>
      <c r="F36" s="68"/>
      <c r="G36" s="82" t="str">
        <f>IF(F36="low",1,IF(F36="medium",2,IF(F36="high",3,IF(F36="extreme",4,""))))</f>
        <v/>
      </c>
      <c r="H36" s="397"/>
      <c r="I36" s="398"/>
      <c r="J36" s="260"/>
      <c r="K36" s="285"/>
      <c r="L36" s="287"/>
      <c r="M36" s="114" t="str">
        <f t="shared" si="2"/>
        <v/>
      </c>
      <c r="N36" s="261" t="str">
        <f t="shared" si="3"/>
        <v/>
      </c>
      <c r="O36" s="285"/>
      <c r="P36" s="287"/>
      <c r="Q36" s="295"/>
      <c r="R36" s="296"/>
      <c r="S36" s="69"/>
      <c r="T36" s="77"/>
      <c r="U36" s="77"/>
      <c r="V36" s="256"/>
    </row>
    <row r="37" spans="1:22" ht="15" x14ac:dyDescent="0.25">
      <c r="A37" s="290" t="s">
        <v>17</v>
      </c>
      <c r="B37" s="291"/>
      <c r="C37" s="291"/>
      <c r="D37" s="291"/>
      <c r="E37" s="291"/>
      <c r="F37" s="291"/>
      <c r="G37" s="291"/>
      <c r="H37" s="291"/>
      <c r="I37" s="291"/>
      <c r="J37" s="291"/>
      <c r="K37" s="291"/>
      <c r="L37" s="291"/>
      <c r="M37" s="291"/>
      <c r="N37" s="291"/>
      <c r="O37" s="291"/>
      <c r="P37" s="291"/>
      <c r="Q37" s="291"/>
      <c r="R37" s="291"/>
      <c r="S37" s="291"/>
      <c r="T37" s="291"/>
      <c r="U37" s="291"/>
      <c r="V37" s="291"/>
    </row>
    <row r="38" spans="1:22" ht="38.25" customHeight="1" x14ac:dyDescent="0.25">
      <c r="A38" s="370"/>
      <c r="B38" s="376" t="s">
        <v>10</v>
      </c>
      <c r="C38" s="378" t="s">
        <v>20</v>
      </c>
      <c r="D38" s="379"/>
      <c r="E38" s="380"/>
      <c r="F38" s="384" t="s">
        <v>49</v>
      </c>
      <c r="G38" s="386">
        <f>IF(F38="low",1,IF(F38="medium",2,IF(F38="high",3,IF(F38="extreme",4,""))))</f>
        <v>3</v>
      </c>
      <c r="H38" s="388" t="s">
        <v>19</v>
      </c>
      <c r="I38" s="389"/>
      <c r="J38" s="71" t="s">
        <v>196</v>
      </c>
      <c r="K38" s="279" t="s">
        <v>216</v>
      </c>
      <c r="L38" s="280"/>
      <c r="M38" s="392" t="s">
        <v>48</v>
      </c>
      <c r="N38" s="386">
        <f>IF(M38="low",1,IF(M38="medium",2,IF(M38="high",3,IF(M38="extreme",4,""))))</f>
        <v>2</v>
      </c>
      <c r="O38" s="281" t="s">
        <v>10</v>
      </c>
      <c r="P38" s="282"/>
      <c r="Q38" s="283" t="s">
        <v>200</v>
      </c>
      <c r="R38" s="284"/>
      <c r="S38" s="70" t="s">
        <v>198</v>
      </c>
      <c r="T38" s="75">
        <v>42508</v>
      </c>
      <c r="U38" s="75">
        <v>42508</v>
      </c>
      <c r="V38" s="256" t="s">
        <v>199</v>
      </c>
    </row>
    <row r="39" spans="1:22" ht="49.5" customHeight="1" x14ac:dyDescent="0.25">
      <c r="A39" s="375"/>
      <c r="B39" s="377"/>
      <c r="C39" s="381"/>
      <c r="D39" s="382"/>
      <c r="E39" s="383"/>
      <c r="F39" s="385"/>
      <c r="G39" s="387"/>
      <c r="H39" s="388" t="s">
        <v>35</v>
      </c>
      <c r="I39" s="389"/>
      <c r="J39" s="71" t="s">
        <v>196</v>
      </c>
      <c r="K39" s="390"/>
      <c r="L39" s="391"/>
      <c r="M39" s="392"/>
      <c r="N39" s="377"/>
      <c r="O39" s="393"/>
      <c r="P39" s="394"/>
      <c r="Q39" s="395"/>
      <c r="R39" s="396"/>
      <c r="S39" s="1" t="s">
        <v>198</v>
      </c>
      <c r="T39" s="76">
        <v>42508</v>
      </c>
      <c r="U39" s="76">
        <v>42551</v>
      </c>
      <c r="V39" s="256" t="s">
        <v>18</v>
      </c>
    </row>
    <row r="40" spans="1:22" ht="15" x14ac:dyDescent="0.25">
      <c r="A40" s="275" t="s">
        <v>34</v>
      </c>
      <c r="B40" s="276"/>
      <c r="C40" s="276"/>
      <c r="D40" s="276"/>
      <c r="E40" s="276"/>
      <c r="F40" s="276"/>
      <c r="G40" s="276"/>
      <c r="H40" s="276"/>
      <c r="I40" s="276"/>
      <c r="J40" s="276"/>
      <c r="K40" s="276"/>
      <c r="L40" s="276"/>
      <c r="M40" s="276"/>
      <c r="N40" s="276"/>
      <c r="O40" s="276"/>
      <c r="P40" s="276"/>
      <c r="Q40" s="276"/>
      <c r="R40" s="276"/>
      <c r="S40" s="276"/>
      <c r="T40" s="276"/>
      <c r="U40" s="276"/>
      <c r="V40" s="276"/>
    </row>
    <row r="41" spans="1:22" ht="147" customHeight="1" x14ac:dyDescent="0.2">
      <c r="A41" s="72">
        <v>1</v>
      </c>
      <c r="B41" s="370" t="s">
        <v>66</v>
      </c>
      <c r="C41" s="373" t="s">
        <v>201</v>
      </c>
      <c r="D41" s="268" t="s">
        <v>202</v>
      </c>
      <c r="E41" s="269"/>
      <c r="F41" s="68" t="s">
        <v>49</v>
      </c>
      <c r="G41" s="212">
        <f t="shared" ref="G41:G46" si="4">IF(F41="low",1,IF(F41="medium",2,IF(F41="high",3,IF(F41="extreme",4,""))))</f>
        <v>3</v>
      </c>
      <c r="H41" s="270" t="s">
        <v>203</v>
      </c>
      <c r="I41" s="271"/>
      <c r="J41" s="71" t="s">
        <v>196</v>
      </c>
      <c r="K41" s="71" t="s">
        <v>97</v>
      </c>
      <c r="L41" s="71" t="s">
        <v>101</v>
      </c>
      <c r="M41" s="116" t="s">
        <v>48</v>
      </c>
      <c r="N41" s="212">
        <f>IF(M41="low",1,IF(M41="medium",2,IF(M41="high",3,IF(M41="extreme",4,""))))</f>
        <v>2</v>
      </c>
      <c r="O41" s="74">
        <v>42508</v>
      </c>
      <c r="P41" s="71" t="s">
        <v>198</v>
      </c>
      <c r="Q41" s="272" t="s">
        <v>204</v>
      </c>
      <c r="R41" s="273"/>
      <c r="S41" s="70" t="s">
        <v>198</v>
      </c>
      <c r="T41" s="74">
        <v>42508</v>
      </c>
      <c r="U41" s="74">
        <v>42508</v>
      </c>
      <c r="V41" s="256" t="s">
        <v>18</v>
      </c>
    </row>
    <row r="42" spans="1:22" ht="149.25" customHeight="1" x14ac:dyDescent="0.2">
      <c r="A42" s="72">
        <v>2</v>
      </c>
      <c r="B42" s="371"/>
      <c r="C42" s="374"/>
      <c r="D42" s="268" t="s">
        <v>205</v>
      </c>
      <c r="E42" s="269"/>
      <c r="F42" s="68" t="s">
        <v>49</v>
      </c>
      <c r="G42" s="212">
        <f t="shared" si="4"/>
        <v>3</v>
      </c>
      <c r="H42" s="270" t="s">
        <v>206</v>
      </c>
      <c r="I42" s="271"/>
      <c r="J42" s="71" t="s">
        <v>196</v>
      </c>
      <c r="K42" s="71" t="s">
        <v>97</v>
      </c>
      <c r="L42" s="71" t="s">
        <v>101</v>
      </c>
      <c r="M42" s="116" t="s">
        <v>48</v>
      </c>
      <c r="N42" s="212">
        <f t="shared" ref="N42:N46" si="5">IF(M42="low",1,IF(M42="medium",2,IF(M42="high",3,IF(M42="extreme",4,""))))</f>
        <v>2</v>
      </c>
      <c r="O42" s="74">
        <v>42508</v>
      </c>
      <c r="P42" s="71" t="s">
        <v>198</v>
      </c>
      <c r="Q42" s="272" t="s">
        <v>204</v>
      </c>
      <c r="R42" s="273"/>
      <c r="S42" s="70" t="s">
        <v>198</v>
      </c>
      <c r="T42" s="74">
        <v>42508</v>
      </c>
      <c r="U42" s="74">
        <v>42508</v>
      </c>
      <c r="V42" s="256" t="s">
        <v>18</v>
      </c>
    </row>
    <row r="43" spans="1:22" ht="135.75" customHeight="1" x14ac:dyDescent="0.2">
      <c r="A43" s="72"/>
      <c r="B43" s="372"/>
      <c r="C43" s="213" t="s">
        <v>207</v>
      </c>
      <c r="D43" s="268" t="s">
        <v>208</v>
      </c>
      <c r="E43" s="269"/>
      <c r="F43" s="68" t="s">
        <v>49</v>
      </c>
      <c r="G43" s="212">
        <f t="shared" si="4"/>
        <v>3</v>
      </c>
      <c r="H43" s="270" t="s">
        <v>209</v>
      </c>
      <c r="I43" s="271"/>
      <c r="J43" s="71" t="s">
        <v>196</v>
      </c>
      <c r="K43" s="71" t="s">
        <v>97</v>
      </c>
      <c r="L43" s="71" t="s">
        <v>101</v>
      </c>
      <c r="M43" s="116" t="s">
        <v>48</v>
      </c>
      <c r="N43" s="212">
        <f t="shared" si="5"/>
        <v>2</v>
      </c>
      <c r="O43" s="74">
        <v>42508</v>
      </c>
      <c r="P43" s="71" t="s">
        <v>198</v>
      </c>
      <c r="Q43" s="272" t="s">
        <v>204</v>
      </c>
      <c r="R43" s="273"/>
      <c r="S43" s="70" t="s">
        <v>198</v>
      </c>
      <c r="T43" s="74">
        <v>42508</v>
      </c>
      <c r="U43" s="74">
        <v>42508</v>
      </c>
      <c r="V43" s="256" t="s">
        <v>210</v>
      </c>
    </row>
    <row r="44" spans="1:22" x14ac:dyDescent="0.2">
      <c r="A44" s="72"/>
      <c r="B44" s="214"/>
      <c r="C44" s="71"/>
      <c r="D44" s="268"/>
      <c r="E44" s="269"/>
      <c r="F44" s="68"/>
      <c r="G44" s="212" t="str">
        <f t="shared" si="4"/>
        <v/>
      </c>
      <c r="H44" s="270"/>
      <c r="I44" s="271"/>
      <c r="J44" s="71"/>
      <c r="K44" s="71"/>
      <c r="L44" s="71"/>
      <c r="M44" s="116" t="str">
        <f>IF(NOT(ISBLANK($K44)),IF(NOT(ISBLANK($L44)),VLOOKUP($K44,$BD$12:$BI$16,MATCH($L44,#REF!,0),FALSE),""),"")</f>
        <v/>
      </c>
      <c r="N44" s="212" t="str">
        <f t="shared" si="5"/>
        <v/>
      </c>
      <c r="O44" s="74"/>
      <c r="P44" s="71"/>
      <c r="Q44" s="272"/>
      <c r="R44" s="273"/>
      <c r="S44" s="70"/>
      <c r="T44" s="74"/>
      <c r="U44" s="74"/>
      <c r="V44" s="256"/>
    </row>
    <row r="45" spans="1:22" x14ac:dyDescent="0.2">
      <c r="A45" s="72"/>
      <c r="B45" s="214"/>
      <c r="C45" s="71"/>
      <c r="D45" s="268"/>
      <c r="E45" s="269"/>
      <c r="F45" s="68"/>
      <c r="G45" s="212" t="str">
        <f t="shared" si="4"/>
        <v/>
      </c>
      <c r="H45" s="270"/>
      <c r="I45" s="271"/>
      <c r="J45" s="71"/>
      <c r="K45" s="71"/>
      <c r="L45" s="71"/>
      <c r="M45" s="116" t="str">
        <f>IF(NOT(ISBLANK($K45)),IF(NOT(ISBLANK($L45)),VLOOKUP($K45,$BD$12:$BI$16,MATCH($L45,#REF!,0),FALSE),""),"")</f>
        <v/>
      </c>
      <c r="N45" s="212" t="str">
        <f t="shared" si="5"/>
        <v/>
      </c>
      <c r="O45" s="74"/>
      <c r="P45" s="71"/>
      <c r="Q45" s="272"/>
      <c r="R45" s="273"/>
      <c r="S45" s="70"/>
      <c r="T45" s="74"/>
      <c r="U45" s="74"/>
      <c r="V45" s="256"/>
    </row>
    <row r="46" spans="1:22" x14ac:dyDescent="0.2">
      <c r="A46" s="72"/>
      <c r="B46" s="214"/>
      <c r="C46" s="71"/>
      <c r="D46" s="268"/>
      <c r="E46" s="269"/>
      <c r="F46" s="68"/>
      <c r="G46" s="212" t="str">
        <f t="shared" si="4"/>
        <v/>
      </c>
      <c r="H46" s="270"/>
      <c r="I46" s="271"/>
      <c r="J46" s="71"/>
      <c r="K46" s="71"/>
      <c r="L46" s="71"/>
      <c r="M46" s="116" t="str">
        <f>IF(NOT(ISBLANK($K46)),IF(NOT(ISBLANK($L46)),VLOOKUP($K46,$BD$12:$BI$16,MATCH($L46,#REF!,0),FALSE),""),"")</f>
        <v/>
      </c>
      <c r="N46" s="212" t="str">
        <f t="shared" si="5"/>
        <v/>
      </c>
      <c r="O46" s="74"/>
      <c r="P46" s="71"/>
      <c r="Q46" s="272"/>
      <c r="R46" s="273"/>
      <c r="S46" s="70"/>
      <c r="T46" s="74"/>
      <c r="U46" s="74"/>
      <c r="V46" s="256"/>
    </row>
  </sheetData>
  <sheetProtection insertRows="0" deleteRows="0"/>
  <dataConsolidate topLabels="1">
    <dataRefs count="1">
      <dataRef name="Contractor 1"/>
    </dataRefs>
  </dataConsolidate>
  <mergeCells count="94">
    <mergeCell ref="E14:F14"/>
    <mergeCell ref="I14:J14"/>
    <mergeCell ref="A1:V1"/>
    <mergeCell ref="C3:F3"/>
    <mergeCell ref="C5:F5"/>
    <mergeCell ref="C7:J7"/>
    <mergeCell ref="A9:H9"/>
    <mergeCell ref="I9:O9"/>
    <mergeCell ref="P9:V9"/>
    <mergeCell ref="E10:G10"/>
    <mergeCell ref="I10:J10"/>
    <mergeCell ref="A11:V11"/>
    <mergeCell ref="D12:L12"/>
    <mergeCell ref="Q12:S12"/>
    <mergeCell ref="D13:L13"/>
    <mergeCell ref="E15:F15"/>
    <mergeCell ref="I15:J15"/>
    <mergeCell ref="E16:F16"/>
    <mergeCell ref="I16:J16"/>
    <mergeCell ref="E17:F17"/>
    <mergeCell ref="I17:J17"/>
    <mergeCell ref="E18:F18"/>
    <mergeCell ref="I18:J18"/>
    <mergeCell ref="E19:F19"/>
    <mergeCell ref="I19:J19"/>
    <mergeCell ref="E20:F20"/>
    <mergeCell ref="I20:J20"/>
    <mergeCell ref="E21:F21"/>
    <mergeCell ref="I21:J21"/>
    <mergeCell ref="E22:F22"/>
    <mergeCell ref="I22:J22"/>
    <mergeCell ref="E23:F23"/>
    <mergeCell ref="I23:J23"/>
    <mergeCell ref="A25:V25"/>
    <mergeCell ref="C27:F27"/>
    <mergeCell ref="D29:E29"/>
    <mergeCell ref="A31:G31"/>
    <mergeCell ref="H31:J31"/>
    <mergeCell ref="K31:P31"/>
    <mergeCell ref="Q31:V31"/>
    <mergeCell ref="D32:E32"/>
    <mergeCell ref="F32:G32"/>
    <mergeCell ref="H32:I32"/>
    <mergeCell ref="Q32:R32"/>
    <mergeCell ref="A33:V33"/>
    <mergeCell ref="C34:E34"/>
    <mergeCell ref="H34:I34"/>
    <mergeCell ref="K34:L34"/>
    <mergeCell ref="O34:P34"/>
    <mergeCell ref="Q34:R34"/>
    <mergeCell ref="C35:E35"/>
    <mergeCell ref="H35:I35"/>
    <mergeCell ref="K35:L35"/>
    <mergeCell ref="O35:P35"/>
    <mergeCell ref="Q35:R35"/>
    <mergeCell ref="C36:E36"/>
    <mergeCell ref="H36:I36"/>
    <mergeCell ref="K36:L36"/>
    <mergeCell ref="O36:P36"/>
    <mergeCell ref="Q36:R36"/>
    <mergeCell ref="A37:V37"/>
    <mergeCell ref="A38:A39"/>
    <mergeCell ref="B38:B39"/>
    <mergeCell ref="C38:E39"/>
    <mergeCell ref="F38:F39"/>
    <mergeCell ref="G38:G39"/>
    <mergeCell ref="H38:I38"/>
    <mergeCell ref="K38:L39"/>
    <mergeCell ref="M38:M39"/>
    <mergeCell ref="N38:N39"/>
    <mergeCell ref="O38:P39"/>
    <mergeCell ref="Q38:R39"/>
    <mergeCell ref="H39:I39"/>
    <mergeCell ref="A40:V40"/>
    <mergeCell ref="B41:B43"/>
    <mergeCell ref="C41:C42"/>
    <mergeCell ref="D41:E41"/>
    <mergeCell ref="H41:I41"/>
    <mergeCell ref="Q41:R41"/>
    <mergeCell ref="D42:E42"/>
    <mergeCell ref="H42:I42"/>
    <mergeCell ref="Q42:R42"/>
    <mergeCell ref="D43:E43"/>
    <mergeCell ref="H43:I43"/>
    <mergeCell ref="Q43:R43"/>
    <mergeCell ref="D46:E46"/>
    <mergeCell ref="H46:I46"/>
    <mergeCell ref="Q46:R46"/>
    <mergeCell ref="D44:E44"/>
    <mergeCell ref="H44:I44"/>
    <mergeCell ref="Q44:R44"/>
    <mergeCell ref="D45:E45"/>
    <mergeCell ref="H45:I45"/>
    <mergeCell ref="Q45:R45"/>
  </mergeCells>
  <conditionalFormatting sqref="M7">
    <cfRule type="cellIs" dxfId="36" priority="37" operator="equal">
      <formula>"low"</formula>
    </cfRule>
  </conditionalFormatting>
  <conditionalFormatting sqref="M7">
    <cfRule type="cellIs" dxfId="35" priority="36" operator="equal">
      <formula>"medium"</formula>
    </cfRule>
  </conditionalFormatting>
  <conditionalFormatting sqref="M7">
    <cfRule type="cellIs" dxfId="34" priority="35" operator="equal">
      <formula>"high"</formula>
    </cfRule>
  </conditionalFormatting>
  <conditionalFormatting sqref="M7">
    <cfRule type="cellIs" dxfId="33" priority="34" operator="equal">
      <formula>"extreme"</formula>
    </cfRule>
  </conditionalFormatting>
  <conditionalFormatting sqref="M12 M14:M23">
    <cfRule type="cellIs" dxfId="32" priority="30" operator="equal">
      <formula>"extreme"</formula>
    </cfRule>
    <cfRule type="cellIs" dxfId="31" priority="31" operator="equal">
      <formula>"high"</formula>
    </cfRule>
    <cfRule type="cellIs" dxfId="30" priority="32" operator="equal">
      <formula>"medium"</formula>
    </cfRule>
    <cfRule type="cellIs" dxfId="29" priority="33" operator="equal">
      <formula>"low"</formula>
    </cfRule>
  </conditionalFormatting>
  <conditionalFormatting sqref="M38:M39 M28:M29 M41:M46">
    <cfRule type="cellIs" dxfId="28" priority="28" operator="equal">
      <formula>"low"</formula>
    </cfRule>
  </conditionalFormatting>
  <conditionalFormatting sqref="M38:M39 M28:M29 M41:M46">
    <cfRule type="cellIs" dxfId="27" priority="27" operator="equal">
      <formula>"medium"</formula>
    </cfRule>
  </conditionalFormatting>
  <conditionalFormatting sqref="M38:M39 M28:M29 M41:M46">
    <cfRule type="cellIs" dxfId="26" priority="26" operator="equal">
      <formula>"high"</formula>
    </cfRule>
  </conditionalFormatting>
  <conditionalFormatting sqref="M38:M39 M28:M29 M41:M46">
    <cfRule type="cellIs" dxfId="25" priority="25" operator="equal">
      <formula>"extreme"</formula>
    </cfRule>
  </conditionalFormatting>
  <conditionalFormatting sqref="M34:M36 F35:G36">
    <cfRule type="cellIs" dxfId="24" priority="21" operator="equal">
      <formula>"extreme"</formula>
    </cfRule>
    <cfRule type="cellIs" dxfId="23" priority="22" operator="equal">
      <formula>"high"</formula>
    </cfRule>
    <cfRule type="cellIs" dxfId="22" priority="23" operator="equal">
      <formula>"medium"</formula>
    </cfRule>
    <cfRule type="cellIs" dxfId="21" priority="24" operator="equal">
      <formula>"low"</formula>
    </cfRule>
  </conditionalFormatting>
  <conditionalFormatting sqref="F34 F28:F29">
    <cfRule type="cellIs" dxfId="20" priority="17" operator="equal">
      <formula>"extreme"</formula>
    </cfRule>
    <cfRule type="cellIs" dxfId="19" priority="18" operator="equal">
      <formula>"high"</formula>
    </cfRule>
    <cfRule type="cellIs" dxfId="18" priority="19" operator="equal">
      <formula>"medium"</formula>
    </cfRule>
    <cfRule type="cellIs" dxfId="17" priority="20" operator="equal">
      <formula>"low"</formula>
    </cfRule>
  </conditionalFormatting>
  <conditionalFormatting sqref="F41:F46">
    <cfRule type="cellIs" dxfId="16" priority="5" operator="equal">
      <formula>"extreme"</formula>
    </cfRule>
    <cfRule type="cellIs" dxfId="15" priority="6" operator="equal">
      <formula>"high"</formula>
    </cfRule>
    <cfRule type="cellIs" dxfId="14" priority="7" operator="equal">
      <formula>"medium"</formula>
    </cfRule>
    <cfRule type="cellIs" dxfId="13" priority="8" operator="equal">
      <formula>"low"</formula>
    </cfRule>
  </conditionalFormatting>
  <conditionalFormatting sqref="G38">
    <cfRule type="cellIs" dxfId="12" priority="13" operator="equal">
      <formula>"extreme"</formula>
    </cfRule>
    <cfRule type="cellIs" dxfId="11" priority="14" operator="equal">
      <formula>"high"</formula>
    </cfRule>
    <cfRule type="cellIs" dxfId="10" priority="15" operator="equal">
      <formula>"medium"</formula>
    </cfRule>
    <cfRule type="cellIs" dxfId="9" priority="16" operator="equal">
      <formula>"low"</formula>
    </cfRule>
  </conditionalFormatting>
  <conditionalFormatting sqref="F38">
    <cfRule type="cellIs" dxfId="8" priority="9" operator="equal">
      <formula>"extreme"</formula>
    </cfRule>
    <cfRule type="cellIs" dxfId="7" priority="10" operator="equal">
      <formula>"high"</formula>
    </cfRule>
    <cfRule type="cellIs" dxfId="6" priority="11" operator="equal">
      <formula>"medium"</formula>
    </cfRule>
    <cfRule type="cellIs" dxfId="5" priority="12" operator="equal">
      <formula>"low"</formula>
    </cfRule>
  </conditionalFormatting>
  <conditionalFormatting sqref="H25:V26 L27:V27 A25:G28 A31 A32:D32 H28:V31 A33:V33 H32 J32:V32 A37:V37 A40:V40 A39:B39 J38:V39 F32 A38:C38 F38:H39 F41:H46 A41:D41 A30:G30 A29:D29 F29:G29 A34:C36 F34:H36 J34:V36 A44:D46 D42:D43 A42:A43 J41:V46">
    <cfRule type="expression" dxfId="4" priority="29">
      <formula>$M$5&lt;1</formula>
    </cfRule>
  </conditionalFormatting>
  <conditionalFormatting sqref="M13">
    <cfRule type="cellIs" dxfId="3" priority="1" operator="equal">
      <formula>"extreme"</formula>
    </cfRule>
    <cfRule type="cellIs" dxfId="2" priority="2" operator="equal">
      <formula>"high"</formula>
    </cfRule>
    <cfRule type="cellIs" dxfId="1" priority="3" operator="equal">
      <formula>"medium"</formula>
    </cfRule>
    <cfRule type="cellIs" dxfId="0" priority="4" operator="equal">
      <formula>"low"</formula>
    </cfRule>
  </conditionalFormatting>
  <dataValidations count="1">
    <dataValidation type="list" allowBlank="1" showInputMessage="1" showErrorMessage="1" sqref="M13">
      <formula1>"Low,Medium,High,Extreme"</formula1>
    </dataValidation>
  </dataValidations>
  <hyperlinks>
    <hyperlink ref="D13" r:id="rId1"/>
  </hyperlinks>
  <pageMargins left="0.25" right="0.25" top="0.75" bottom="0.75" header="0.3" footer="0.3"/>
  <pageSetup paperSize="8" scale="89" fitToHeight="0" orientation="landscape" r:id="rId2"/>
  <headerFooter>
    <oddFooter>&amp;L&amp;"-,Bold"Staff in Confidence&amp;C&amp;D&amp;RPage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MFAT GDM Base Document</p:Name>
  <p:Description/>
  <p:Statement/>
  <p:PolicyItems>
    <p:PolicyItem featureId="Microsoft.Office.RecordsManagement.PolicyFeatures.Expiration" staticId="0x01010077AA9D1CFFA240DC80DAD99CA5F5CD00|-1034021576" UniqueId="854369fd-b6ad-48cd-88ae-c1ba346b2f4d">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18</number>
                  <property>Modified</property>
                  <propertyId>28cf69c5-fa48-462a-b5cd-27b6f9d2bd5f</propertyId>
                  <period>months</period>
                </formula>
                <action type="workflow" id="8568408f-7c39-462e-b5bf-021a7c507191"/>
              </data>
            </stages>
          </Schedule>
        </Schedules>
      </p:CustomData>
    </p:PolicyItem>
  </p:PolicyItems>
</p:Policy>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3.xml><?xml version="1.0" encoding="utf-8"?>
<ct:contentTypeSchema xmlns:ct="http://schemas.microsoft.com/office/2006/metadata/contentType" xmlns:ma="http://schemas.microsoft.com/office/2006/metadata/properties/metaAttributes" ct:_="" ma:_="" ma:contentTypeName="Blank Document" ma:contentTypeID="0x01010077AA9D1CFFA240DC80DAD99CA5F5CD00002DAE8431F8B6400CAA222602BDDA92B8007EDF0BFDD9BD704AAA9D784592AF5E90" ma:contentTypeVersion="12" ma:contentTypeDescription="Blank Document" ma:contentTypeScope="" ma:versionID="3b128bf38b323c940d59fcdde173511b">
  <xsd:schema xmlns:xsd="http://www.w3.org/2001/XMLSchema" xmlns:xs="http://www.w3.org/2001/XMLSchema" xmlns:p="http://schemas.microsoft.com/office/2006/metadata/properties" xmlns:ns1="http://schemas.microsoft.com/sharepoint/v3" xmlns:ns2="21b02445-fea8-4ba4-87dd-e873173df2c8" xmlns:ns4="http://schemas.microsoft.com/sharepoint/v4" targetNamespace="http://schemas.microsoft.com/office/2006/metadata/properties" ma:root="true" ma:fieldsID="f2da142591ed7fc19b57310d7dc67b9f" ns1:_="" ns2:_="" ns4:_="">
    <xsd:import namespace="http://schemas.microsoft.com/sharepoint/v3"/>
    <xsd:import namespace="21b02445-fea8-4ba4-87dd-e873173df2c8"/>
    <xsd:import namespace="http://schemas.microsoft.com/sharepoint/v4"/>
    <xsd:element name="properties">
      <xsd:complexType>
        <xsd:sequence>
          <xsd:element name="documentManagement">
            <xsd:complexType>
              <xsd:all>
                <xsd:element ref="ns2:o3a06977fe844c3db2132313dc460602" minOccurs="0"/>
                <xsd:element ref="ns2:TaxCatchAll" minOccurs="0"/>
                <xsd:element ref="ns2:TaxCatchAllLabel" minOccurs="0"/>
                <xsd:element ref="ns2:a2ecf41d8355489e904c4f363828f1b7" minOccurs="0"/>
                <xsd:element ref="ns2:IsCoveringDocument" minOccurs="0"/>
                <xsd:element ref="ns2:m7d8bdf464cb42f0a3c3d39d31c82072" minOccurs="0"/>
                <xsd:element ref="ns2:AuthorDivisionPost" minOccurs="0"/>
                <xsd:element ref="ns2:l5baa22ceebd46ea8e3732e81be971e4" minOccurs="0"/>
                <xsd:element ref="ns2:RelatedDocuments"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5" nillable="true" ma:displayName="Exempt from Policy" ma:hidden="true" ma:internalName="_dlc_Exempt" ma:readOnly="true">
      <xsd:simpleType>
        <xsd:restriction base="dms:Unknown"/>
      </xsd:simpleType>
    </xsd:element>
    <xsd:element name="_dlc_ExpireDateSaved" ma:index="26" nillable="true" ma:displayName="Original Expiration Date" ma:hidden="true" ma:internalName="_dlc_ExpireDateSaved" ma:readOnly="true">
      <xsd:simpleType>
        <xsd:restriction base="dms:DateTime"/>
      </xsd:simpleType>
    </xsd:element>
    <xsd:element name="_dlc_ExpireDate" ma:index="27"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1b02445-fea8-4ba4-87dd-e873173df2c8" elementFormDefault="qualified">
    <xsd:import namespace="http://schemas.microsoft.com/office/2006/documentManagement/types"/>
    <xsd:import namespace="http://schemas.microsoft.com/office/infopath/2007/PartnerControls"/>
    <xsd:element name="o3a06977fe844c3db2132313dc460602" ma:index="8" ma:taxonomy="true" ma:internalName="o3a06977fe844c3db2132313dc460602" ma:taxonomyFieldName="SecurityClassification" ma:displayName="Security Classification" ma:readOnly="false" ma:fieldId="{83a06977-fe84-4c3d-b213-2313dc460602}" ma:sspId="d40f951a-0e91-4979-b35b-8d7b343b6be0" ma:termSetId="3d3594da-daa1-466a-80e6-3315e73f532c"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953344e4-126f-42a8-86bf-573e18fd9d70}" ma:internalName="TaxCatchAll" ma:showField="CatchAllData" ma:web="21b02445-fea8-4ba4-87dd-e873173df2c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953344e4-126f-42a8-86bf-573e18fd9d70}" ma:internalName="TaxCatchAllLabel" ma:readOnly="true" ma:showField="CatchAllDataLabel" ma:web="21b02445-fea8-4ba4-87dd-e873173df2c8">
      <xsd:complexType>
        <xsd:complexContent>
          <xsd:extension base="dms:MultiChoiceLookup">
            <xsd:sequence>
              <xsd:element name="Value" type="dms:Lookup" maxOccurs="unbounded" minOccurs="0" nillable="true"/>
            </xsd:sequence>
          </xsd:extension>
        </xsd:complexContent>
      </xsd:complexType>
    </xsd:element>
    <xsd:element name="a2ecf41d8355489e904c4f363828f1b7" ma:index="12" nillable="true" ma:taxonomy="true" ma:internalName="a2ecf41d8355489e904c4f363828f1b7" ma:taxonomyFieldName="SecurityCaveat" ma:displayName="Security Caveat" ma:fieldId="{a2ecf41d-8355-489e-904c-4f363828f1b7}" ma:taxonomyMulti="true" ma:sspId="d40f951a-0e91-4979-b35b-8d7b343b6be0" ma:termSetId="409c3a70-087d-40a9-afa0-b3994a4d50ea" ma:anchorId="00000000-0000-0000-0000-000000000000" ma:open="false" ma:isKeyword="false">
      <xsd:complexType>
        <xsd:sequence>
          <xsd:element ref="pc:Terms" minOccurs="0" maxOccurs="1"/>
        </xsd:sequence>
      </xsd:complexType>
    </xsd:element>
    <xsd:element name="IsCoveringDocument" ma:index="14" nillable="true" ma:displayName="Is Covering Document" ma:description="" ma:internalName="IsCoveringDocument">
      <xsd:simpleType>
        <xsd:restriction base="dms:Boolean"/>
      </xsd:simpleType>
    </xsd:element>
    <xsd:element name="m7d8bdf464cb42f0a3c3d39d31c82072" ma:index="15" nillable="true" ma:taxonomy="true" ma:internalName="m7d8bdf464cb42f0a3c3d39d31c82072" ma:taxonomyFieldName="CoveringClassification" ma:displayName="Covering Classification" ma:fieldId="{67d8bdf4-64cb-42f0-a3c3-d39d31c82072}" ma:sspId="d40f951a-0e91-4979-b35b-8d7b343b6be0" ma:termSetId="f06ce1cc-308f-4641-8c53-cc95e26232f1" ma:anchorId="00000000-0000-0000-0000-000000000000" ma:open="false" ma:isKeyword="false">
      <xsd:complexType>
        <xsd:sequence>
          <xsd:element ref="pc:Terms" minOccurs="0" maxOccurs="1"/>
        </xsd:sequence>
      </xsd:complexType>
    </xsd:element>
    <xsd:element name="AuthorDivisionPost" ma:index="17" nillable="true" ma:displayName="Author Division/Post" ma:description="Division/Post of document author populated by workflow" ma:internalName="AuthorDivisionPost">
      <xsd:simpleType>
        <xsd:restriction base="dms:Text"/>
      </xsd:simpleType>
    </xsd:element>
    <xsd:element name="l5baa22ceebd46ea8e3732e81be971e4" ma:index="19" nillable="true" ma:taxonomy="true" ma:internalName="l5baa22ceebd46ea8e3732e81be971e4" ma:taxonomyFieldName="Topic" ma:displayName="Topic" ma:indexed="true" ma:default="" ma:fieldId="{55baa22c-eebd-46ea-8e37-32e81be971e4}" ma:sspId="d40f951a-0e91-4979-b35b-8d7b343b6be0" ma:termSetId="3482eaf8-b781-438f-aeeb-0ba253135119" ma:anchorId="eb435b77-fd1b-4a40-80a7-3572ba9529f3" ma:open="false" ma:isKeyword="false">
      <xsd:complexType>
        <xsd:sequence>
          <xsd:element ref="pc:Terms" minOccurs="0" maxOccurs="1"/>
        </xsd:sequence>
      </xsd:complexType>
    </xsd:element>
    <xsd:element name="RelatedDocuments" ma:index="21" nillable="true" ma:displayName="Related Documents" ma:description="" ma:internalName="RelatedDocuments">
      <xsd:simpleType>
        <xsd:restriction base="dms:Note"/>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ExpireDateSaved xmlns="http://schemas.microsoft.com/sharepoint/v3" xsi:nil="true"/>
    <_dlc_ExpireDate xmlns="http://schemas.microsoft.com/sharepoint/v3">2018-08-10T02:27:41+00:00</_dlc_ExpireDate>
    <IconOverlay xmlns="http://schemas.microsoft.com/sharepoint/v4" xsi:nil="true"/>
    <o3a06977fe844c3db2132313dc460602 xmlns="21b02445-fea8-4ba4-87dd-e873173df2c8">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738a72fd-0042-476f-991b-551c05ade48c</TermId>
        </TermInfo>
      </Terms>
    </o3a06977fe844c3db2132313dc460602>
    <l5baa22ceebd46ea8e3732e81be971e4 xmlns="21b02445-fea8-4ba4-87dd-e873173df2c8">
      <Terms xmlns="http://schemas.microsoft.com/office/infopath/2007/PartnerControls"/>
    </l5baa22ceebd46ea8e3732e81be971e4>
    <_dlc_DocId xmlns="21b02445-fea8-4ba4-87dd-e873173df2c8">REFE-21-367</_dlc_DocId>
    <TaxCatchAll xmlns="21b02445-fea8-4ba4-87dd-e873173df2c8">
      <Value>1</Value>
    </TaxCatchAll>
    <_dlc_DocIdUrl xmlns="21b02445-fea8-4ba4-87dd-e873173df2c8">
      <Url>http://o-wln-gdm/Activities/ReferenceLibrary/_layouts/DocIdRedir.aspx?ID=REFE-21-367</Url>
      <Description>REFE-21-367</Description>
    </_dlc_DocIdUrl>
    <IsCoveringDocument xmlns="21b02445-fea8-4ba4-87dd-e873173df2c8">false</IsCoveringDocument>
    <a2ecf41d8355489e904c4f363828f1b7 xmlns="21b02445-fea8-4ba4-87dd-e873173df2c8">
      <Terms xmlns="http://schemas.microsoft.com/office/infopath/2007/PartnerControls"/>
    </a2ecf41d8355489e904c4f363828f1b7>
    <AuthorDivisionPost xmlns="21b02445-fea8-4ba4-87dd-e873173df2c8" xsi:nil="true"/>
    <m7d8bdf464cb42f0a3c3d39d31c82072 xmlns="21b02445-fea8-4ba4-87dd-e873173df2c8">
      <Terms xmlns="http://schemas.microsoft.com/office/infopath/2007/PartnerControls"/>
    </m7d8bdf464cb42f0a3c3d39d31c82072>
    <RelatedDocuments xmlns="21b02445-fea8-4ba4-87dd-e873173df2c8" xsi:nil="true"/>
  </documentManagement>
</p:properties>
</file>

<file path=customXml/itemProps1.xml><?xml version="1.0" encoding="utf-8"?>
<ds:datastoreItem xmlns:ds="http://schemas.openxmlformats.org/officeDocument/2006/customXml" ds:itemID="{5D0C234A-96CB-4DCB-BDB3-7EB24B309ABF}">
  <ds:schemaRefs>
    <ds:schemaRef ds:uri="office.server.policy"/>
  </ds:schemaRefs>
</ds:datastoreItem>
</file>

<file path=customXml/itemProps2.xml><?xml version="1.0" encoding="utf-8"?>
<ds:datastoreItem xmlns:ds="http://schemas.openxmlformats.org/officeDocument/2006/customXml" ds:itemID="{2300ECEB-E5D1-47AA-994F-37834F6CF239}">
  <ds:schemaRefs>
    <ds:schemaRef ds:uri="http://schemas.microsoft.com/sharepoint/events"/>
  </ds:schemaRefs>
</ds:datastoreItem>
</file>

<file path=customXml/itemProps3.xml><?xml version="1.0" encoding="utf-8"?>
<ds:datastoreItem xmlns:ds="http://schemas.openxmlformats.org/officeDocument/2006/customXml" ds:itemID="{27DC98B9-FD64-475E-B0CD-1868601AF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b02445-fea8-4ba4-87dd-e873173df2c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B39148-0DBA-48B1-841C-F3527E762AAA}">
  <ds:schemaRefs>
    <ds:schemaRef ds:uri="http://schemas.microsoft.com/sharepoint/v3/contenttype/forms"/>
  </ds:schemaRefs>
</ds:datastoreItem>
</file>

<file path=customXml/itemProps5.xml><?xml version="1.0" encoding="utf-8"?>
<ds:datastoreItem xmlns:ds="http://schemas.openxmlformats.org/officeDocument/2006/customXml" ds:itemID="{FE6AE5B4-5EC5-482C-A9C6-2DAD580BA932}">
  <ds:schemaRefs>
    <ds:schemaRef ds:uri="http://schemas.microsoft.com/sharepoint/v4"/>
    <ds:schemaRef ds:uri="21b02445-fea8-4ba4-87dd-e873173df2c8"/>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Activity Risk Register</vt:lpstr>
      <vt:lpstr>Likelihood, Consequence Matrix</vt:lpstr>
      <vt:lpstr>Escalation &amp; Action</vt:lpstr>
      <vt:lpstr>Risk Register Exemplar</vt:lpstr>
      <vt:lpstr>'Activity Risk Register'!Print_Area</vt:lpstr>
      <vt:lpstr>'Escalation &amp; Action'!Print_Area</vt:lpstr>
      <vt:lpstr>'Risk Register Exemplar'!Print_Area</vt:lpstr>
      <vt:lpstr>'Activity Risk Register'!Print_Titles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Activity Risk Register template</dc:title>
  <dc:creator>MFAT</dc:creator>
  <dc:description>Draft H&amp;S &amp; ARR incorporated</dc:description>
  <cp:lastModifiedBy>MFAT</cp:lastModifiedBy>
  <cp:lastPrinted>2016-06-02T02:02:45Z</cp:lastPrinted>
  <dcterms:created xsi:type="dcterms:W3CDTF">2016-02-09T21:18:46Z</dcterms:created>
  <dcterms:modified xsi:type="dcterms:W3CDTF">2017-03-30T02:21:42Z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visionPost">
    <vt:lpwstr/>
  </property>
  <property fmtid="{D5CDD505-2E9C-101B-9397-08002B2CF9AE}" pid="3" name="PolicyProcedureStatus">
    <vt:lpwstr>4;#Current|519271b3-6d3b-4a86-a1f7-9427f64d2dde</vt:lpwstr>
  </property>
  <property fmtid="{D5CDD505-2E9C-101B-9397-08002B2CF9AE}" pid="4" name="Topic">
    <vt:lpwstr/>
  </property>
  <property fmtid="{D5CDD505-2E9C-101B-9397-08002B2CF9AE}" pid="5" name="_dlc_policyId">
    <vt:lpwstr>0x01010077AA9D1CFFA240DC80DAD99CA5F5CD00|-1034021576</vt:lpwstr>
  </property>
  <property fmtid="{D5CDD505-2E9C-101B-9397-08002B2CF9AE}" pid="6" name="RecordPoint_RecordNumberSubmitted">
    <vt:lpwstr>R0000385787</vt:lpwstr>
  </property>
  <property fmtid="{D5CDD505-2E9C-101B-9397-08002B2CF9AE}" pid="7" name="ContentTypeId">
    <vt:lpwstr>0x01010077AA9D1CFFA240DC80DAD99CA5F5CD00002DAE8431F8B6400CAA222602BDDA92B8007EDF0BFDD9BD704AAA9D784592AF5E90</vt:lpwstr>
  </property>
  <property fmtid="{D5CDD505-2E9C-101B-9397-08002B2CF9AE}" pid="8" name="SecurityClassification">
    <vt:lpwstr>1;#UNCLASSIFIED|738a72fd-0042-476f-991b-551c05ade48c</vt:lpwstr>
  </property>
  <property fmtid="{D5CDD505-2E9C-101B-9397-08002B2CF9AE}" pid="9" name="RecordPoint_ActiveItemWebId">
    <vt:lpwstr>{e08213bc-49e3-425e-a02b-9907ea1c6eb4}</vt:lpwstr>
  </property>
  <property fmtid="{D5CDD505-2E9C-101B-9397-08002B2CF9AE}" pid="10" name="ItemRetentionFormula">
    <vt:lpwstr>&lt;formula id="Microsoft.Office.RecordsManagement.PolicyFeatures.Expiration.Formula.BuiltIn"&gt;&lt;number&gt;18&lt;/number&gt;&lt;property&gt;Modified&lt;/property&gt;&lt;propertyId&gt;28cf69c5-fa48-462a-b5cd-27b6f9d2bd5f&lt;/propertyId&gt;&lt;period&gt;months&lt;/period&gt;&lt;/formula&gt;</vt:lpwstr>
  </property>
  <property fmtid="{D5CDD505-2E9C-101B-9397-08002B2CF9AE}" pid="11" name="CoveringClassification">
    <vt:lpwstr/>
  </property>
  <property fmtid="{D5CDD505-2E9C-101B-9397-08002B2CF9AE}" pid="12" name="RecordPoint_WorkflowType">
    <vt:lpwstr>ActiveSubmitStub</vt:lpwstr>
  </property>
  <property fmtid="{D5CDD505-2E9C-101B-9397-08002B2CF9AE}" pid="13" name="_dlc_DocIdItemGuid">
    <vt:lpwstr>6c39438f-990c-4223-a93c-927122015f75</vt:lpwstr>
  </property>
  <property fmtid="{D5CDD505-2E9C-101B-9397-08002B2CF9AE}" pid="14" name="SecurityCaveat">
    <vt:lpwstr/>
  </property>
  <property fmtid="{D5CDD505-2E9C-101B-9397-08002B2CF9AE}" pid="15" name="RecordPoint_ActiveItemSiteId">
    <vt:lpwstr>{4e40777b-f33b-4acb-b389-cfb49ba6a4b2}</vt:lpwstr>
  </property>
  <property fmtid="{D5CDD505-2E9C-101B-9397-08002B2CF9AE}" pid="16" name="RecordPoint_ActiveItemListId">
    <vt:lpwstr>{7a711ee2-63d1-4848-b16e-8bd5ffaac506}</vt:lpwstr>
  </property>
  <property fmtid="{D5CDD505-2E9C-101B-9397-08002B2CF9AE}" pid="17" name="PolicyProcedure">
    <vt:lpwstr>82;#Guidelines|95a7827a-aa92-4b7b-be7c-c4249a478bee</vt:lpwstr>
  </property>
  <property fmtid="{D5CDD505-2E9C-101B-9397-08002B2CF9AE}" pid="18" name="RecordPoint_ActiveItemUniqueId">
    <vt:lpwstr>{5e97de98-3f1b-4bc1-9cf5-ad1103177901}</vt:lpwstr>
  </property>
  <property fmtid="{D5CDD505-2E9C-101B-9397-08002B2CF9AE}" pid="19" name="RecordPoint_SubmissionCompleted">
    <vt:lpwstr>2016-03-02T18:07:23.1863888+13:00</vt:lpwstr>
  </property>
  <property fmtid="{D5CDD505-2E9C-101B-9397-08002B2CF9AE}" pid="20" name="Order">
    <vt:r8>34000</vt:r8>
  </property>
  <property fmtid="{D5CDD505-2E9C-101B-9397-08002B2CF9AE}" pid="21" name="FinancialYear">
    <vt:lpwstr/>
  </property>
  <property fmtid="{D5CDD505-2E9C-101B-9397-08002B2CF9AE}" pid="22" name="Programme">
    <vt:lpwstr/>
  </property>
  <property fmtid="{D5CDD505-2E9C-101B-9397-08002B2CF9AE}" pid="23" name="Doc Comments">
    <vt:lpwstr/>
  </property>
  <property fmtid="{D5CDD505-2E9C-101B-9397-08002B2CF9AE}" pid="24" name="RecordPoint_SubmissionDate">
    <vt:lpwstr/>
  </property>
  <property fmtid="{D5CDD505-2E9C-101B-9397-08002B2CF9AE}" pid="25" name="CaveatTaxHTField0">
    <vt:lpwstr/>
  </property>
  <property fmtid="{D5CDD505-2E9C-101B-9397-08002B2CF9AE}" pid="26" name="Other Units">
    <vt:lpwstr/>
  </property>
  <property fmtid="{D5CDD505-2E9C-101B-9397-08002B2CF9AE}" pid="27" name="Organisation">
    <vt:lpwstr>21;#INTERNAL|b5fe2bc0-6a20-4a45-a83f-b006fc976d8d</vt:lpwstr>
  </property>
  <property fmtid="{D5CDD505-2E9C-101B-9397-08002B2CF9AE}" pid="28" name="Doc Author">
    <vt:lpwstr>143</vt:lpwstr>
  </property>
  <property fmtid="{D5CDD505-2E9C-101B-9397-08002B2CF9AE}" pid="29" name="NeedsREVERT">
    <vt:lpwstr>TRUE</vt:lpwstr>
  </property>
  <property fmtid="{D5CDD505-2E9C-101B-9397-08002B2CF9AE}" pid="30" name="Division/PostTaxHTField0">
    <vt:lpwstr>IDG DSSD|9dc43a22-407b-4ddb-82f8-817496ef64d8</vt:lpwstr>
  </property>
  <property fmtid="{D5CDD505-2E9C-101B-9397-08002B2CF9AE}" pid="31" name="WorkflowCreationPath">
    <vt:lpwstr>cf61aa8b-2222-4109-be56-6b3022145343,4;</vt:lpwstr>
  </property>
  <property fmtid="{D5CDD505-2E9C-101B-9397-08002B2CF9AE}" pid="32" name="Financial YearTaxHTField0">
    <vt:lpwstr/>
  </property>
  <property fmtid="{D5CDD505-2E9C-101B-9397-08002B2CF9AE}" pid="33" name="Function">
    <vt:lpwstr/>
  </property>
  <property fmtid="{D5CDD505-2E9C-101B-9397-08002B2CF9AE}" pid="34" name="_dlc_LastRun">
    <vt:lpwstr>05/30/2015 23:38:00</vt:lpwstr>
  </property>
  <property fmtid="{D5CDD505-2E9C-101B-9397-08002B2CF9AE}" pid="35" name="Country">
    <vt:lpwstr>28;#INT|d6948d44-8d1c-4890-9bf1-1ea1d3437291</vt:lpwstr>
  </property>
  <property fmtid="{D5CDD505-2E9C-101B-9397-08002B2CF9AE}" pid="36" name="Classification">
    <vt:lpwstr>18;#Unclassified|0496e4db-39dc-4e5b-a080-a360da5843e8</vt:lpwstr>
  </property>
  <property fmtid="{D5CDD505-2E9C-101B-9397-08002B2CF9AE}" pid="37" name="Doc TypeTaxHTField0">
    <vt:lpwstr>MANUAL|9e318287-2bdd-44b4-a3f1-2ba671486d53</vt:lpwstr>
  </property>
  <property fmtid="{D5CDD505-2E9C-101B-9397-08002B2CF9AE}" pid="38" name="DM FolderPath">
    <vt:lpwstr>\1. AIDMSG\2. PSI - Old Folders\3. CMPS - Compass\4. CMPS Activity</vt:lpwstr>
  </property>
  <property fmtid="{D5CDD505-2E9C-101B-9397-08002B2CF9AE}" pid="39" name="RecordPoint_RecordFormat">
    <vt:lpwstr/>
  </property>
  <property fmtid="{D5CDD505-2E9C-101B-9397-08002B2CF9AE}" pid="40" name="RecordPoint_ActiveItemMoved">
    <vt:lpwstr/>
  </property>
  <property fmtid="{D5CDD505-2E9C-101B-9397-08002B2CF9AE}" pid="41" name="Doc Type">
    <vt:lpwstr>22;#MANUAL|9e318287-2bdd-44b4-a3f1-2ba671486d53</vt:lpwstr>
  </property>
  <property fmtid="{D5CDD505-2E9C-101B-9397-08002B2CF9AE}" pid="42" name="Other UnitsTaxHTField0">
    <vt:lpwstr/>
  </property>
  <property fmtid="{D5CDD505-2E9C-101B-9397-08002B2CF9AE}" pid="43" name="MFAT Unit">
    <vt:lpwstr>494;#International Development Group|1d7c8ed6-bbb6-46fb-a455-783d566d165e</vt:lpwstr>
  </property>
  <property fmtid="{D5CDD505-2E9C-101B-9397-08002B2CF9AE}" pid="44" name="OrganisationTaxHTField0">
    <vt:lpwstr>INTERNAL|b5fe2bc0-6a20-4a45-a83f-b006fc976d8d</vt:lpwstr>
  </property>
  <property fmtid="{D5CDD505-2E9C-101B-9397-08002B2CF9AE}" pid="45" name="CountryTaxHTField0">
    <vt:lpwstr>INT|d6948d44-8d1c-4890-9bf1-1ea1d3437291</vt:lpwstr>
  </property>
  <property fmtid="{D5CDD505-2E9C-101B-9397-08002B2CF9AE}" pid="46" name="Jet Reports Drill Button Active">
    <vt:bool>false</vt:bool>
  </property>
  <property fmtid="{D5CDD505-2E9C-101B-9397-08002B2CF9AE}" pid="47" name="Division/Post">
    <vt:lpwstr>74;#IDG DSSD|9dc43a22-407b-4ddb-82f8-817496ef64d8</vt:lpwstr>
  </property>
  <property fmtid="{D5CDD505-2E9C-101B-9397-08002B2CF9AE}" pid="48" name="ClassificationTaxHTField0">
    <vt:lpwstr>Unclassified|0496e4db-39dc-4e5b-a080-a360da5843e8</vt:lpwstr>
  </property>
</Properties>
</file>